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5.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APAC.local\Data\UserShares\a.to\SSR Calculator and Staff Profile\"/>
    </mc:Choice>
  </mc:AlternateContent>
  <xr:revisionPtr revIDLastSave="0" documentId="13_ncr:1_{72E4679F-7355-4E6B-828C-CFEF95C3C10E}" xr6:coauthVersionLast="47" xr6:coauthVersionMax="47" xr10:uidLastSave="{00000000-0000-0000-0000-000000000000}"/>
  <bookViews>
    <workbookView xWindow="-120" yWindow="-120" windowWidth="29040" windowHeight="15720" tabRatio="881" activeTab="8" xr2:uid="{00000000-000D-0000-FFFF-FFFF00000000}"/>
  </bookViews>
  <sheets>
    <sheet name="READ ME" sheetId="6" r:id="rId1"/>
    <sheet name="1. Your Institution" sheetId="14" r:id="rId2"/>
    <sheet name="2a. Staff Data (FTFFT)" sheetId="7" r:id="rId3"/>
    <sheet name="2b. Staff Data (Casual)" sheetId="12" r:id="rId4"/>
    <sheet name="3. Campuses (Optional)" sheetId="11" r:id="rId5"/>
    <sheet name="4a. Staff FTE (FTFFT)" sheetId="3" r:id="rId6"/>
    <sheet name="4b. Staff FTE (Casual)" sheetId="13" r:id="rId7"/>
    <sheet name="5. Student EFTSL" sheetId="4" r:id="rId8"/>
    <sheet name="6. SSR Calculation" sheetId="5" r:id="rId9"/>
    <sheet name="Resources --&gt;" sheetId="9" r:id="rId10"/>
    <sheet name="Data Definitions" sheetId="8" r:id="rId11"/>
    <sheet name="Converting hours to FTE" sheetId="10" r:id="rId12"/>
    <sheet name="Drop down list" sheetId="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5" l="1"/>
  <c r="U7" i="5"/>
  <c r="U6" i="5"/>
  <c r="T8" i="5" l="1"/>
  <c r="D21" i="10" l="1"/>
  <c r="D20" i="10"/>
  <c r="D19" i="10"/>
  <c r="D18" i="10"/>
  <c r="D17" i="10"/>
  <c r="D16" i="10"/>
  <c r="D15" i="10"/>
  <c r="D14" i="10"/>
  <c r="D13" i="10"/>
  <c r="D12" i="10"/>
  <c r="D11" i="10"/>
  <c r="D10" i="10"/>
  <c r="D9" i="10"/>
  <c r="D8" i="10"/>
  <c r="D7" i="10"/>
  <c r="A6" i="5" l="1"/>
  <c r="A7" i="5"/>
  <c r="A8" i="5"/>
  <c r="A9" i="5"/>
  <c r="A10" i="5"/>
  <c r="A11" i="5"/>
  <c r="A12" i="5"/>
  <c r="A13" i="5"/>
  <c r="A14" i="5"/>
  <c r="A15" i="5"/>
  <c r="A16" i="5"/>
  <c r="A17" i="5"/>
  <c r="A18" i="5"/>
  <c r="A19" i="5"/>
  <c r="A20" i="5"/>
  <c r="A21" i="5"/>
  <c r="A22" i="5"/>
  <c r="A23" i="5"/>
  <c r="A24" i="5"/>
  <c r="A25" i="5"/>
  <c r="A26" i="5"/>
  <c r="A27" i="5"/>
  <c r="A28" i="5"/>
  <c r="A29" i="5"/>
  <c r="F12" i="4" l="1"/>
  <c r="F31" i="4" l="1"/>
  <c r="F30" i="4"/>
  <c r="F29" i="4"/>
  <c r="F28" i="4"/>
  <c r="F27" i="4"/>
  <c r="F26" i="4"/>
  <c r="F25" i="4"/>
  <c r="F24" i="4"/>
  <c r="F23" i="4"/>
  <c r="F22" i="4"/>
  <c r="F21" i="4"/>
  <c r="F20" i="4"/>
  <c r="F19" i="4"/>
  <c r="F18" i="4"/>
  <c r="F17" i="4"/>
  <c r="F16" i="4"/>
  <c r="F15" i="4"/>
  <c r="F14" i="4"/>
  <c r="F13" i="4"/>
  <c r="F11" i="4"/>
  <c r="F10" i="4"/>
  <c r="F9" i="4"/>
  <c r="F8" i="4"/>
  <c r="F7" i="4"/>
  <c r="F6" i="4"/>
  <c r="P5" i="5"/>
  <c r="P6" i="5"/>
  <c r="P7" i="5"/>
  <c r="P8" i="5"/>
  <c r="P9" i="5"/>
  <c r="P10" i="5"/>
  <c r="P11" i="5"/>
  <c r="P12" i="5"/>
  <c r="P13" i="5"/>
  <c r="P14" i="5"/>
  <c r="P15" i="5"/>
  <c r="P16" i="5"/>
  <c r="P17" i="5"/>
  <c r="P18" i="5"/>
  <c r="P19" i="5"/>
  <c r="P20" i="5"/>
  <c r="P21" i="5"/>
  <c r="P22" i="5"/>
  <c r="P23" i="5"/>
  <c r="P24" i="5"/>
  <c r="P25" i="5"/>
  <c r="P26" i="5"/>
  <c r="P27" i="5"/>
  <c r="P28" i="5"/>
  <c r="P29" i="5"/>
  <c r="D6" i="5" l="1"/>
  <c r="D7" i="5"/>
  <c r="D8" i="5"/>
  <c r="D9" i="5"/>
  <c r="B6" i="5"/>
  <c r="C6" i="5"/>
  <c r="B7" i="5"/>
  <c r="C7" i="5"/>
  <c r="B8" i="5"/>
  <c r="C8" i="5"/>
  <c r="B9" i="5"/>
  <c r="F9" i="5" s="1"/>
  <c r="C9" i="5"/>
  <c r="C10" i="5"/>
  <c r="C11" i="5"/>
  <c r="C12" i="5"/>
  <c r="C13" i="5"/>
  <c r="C14" i="5"/>
  <c r="C15" i="5"/>
  <c r="C16" i="5"/>
  <c r="C17" i="5"/>
  <c r="C18" i="5"/>
  <c r="C19" i="5"/>
  <c r="C20" i="5"/>
  <c r="C21" i="5"/>
  <c r="C22" i="5"/>
  <c r="C23" i="5"/>
  <c r="C24" i="5"/>
  <c r="C25" i="5"/>
  <c r="C26" i="5"/>
  <c r="C27" i="5"/>
  <c r="C28" i="5"/>
  <c r="C29" i="5"/>
  <c r="C5" i="5"/>
  <c r="F8" i="5" l="1"/>
  <c r="F7" i="5"/>
  <c r="E6" i="5"/>
  <c r="F6" i="5"/>
  <c r="E7" i="5"/>
  <c r="E9" i="5"/>
  <c r="E8" i="5"/>
  <c r="N11" i="13"/>
  <c r="N12" i="13"/>
  <c r="N15" i="13"/>
  <c r="N16" i="13"/>
  <c r="N28" i="13"/>
  <c r="N29" i="13"/>
  <c r="N30" i="13"/>
  <c r="N31" i="13"/>
  <c r="N32" i="13"/>
  <c r="N17" i="13"/>
  <c r="N19" i="13"/>
  <c r="N13" i="13"/>
  <c r="N14" i="13"/>
  <c r="N33" i="13"/>
  <c r="N18" i="13"/>
  <c r="N20" i="13"/>
  <c r="N21" i="13"/>
  <c r="N22" i="13"/>
  <c r="N23" i="13"/>
  <c r="N24" i="13"/>
  <c r="N25" i="13"/>
  <c r="N26" i="13"/>
  <c r="N27"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0" i="13"/>
  <c r="Q10" i="3"/>
  <c r="R10" i="3" s="1"/>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20" i="13"/>
  <c r="A18" i="13"/>
  <c r="A33" i="13"/>
  <c r="A14" i="13"/>
  <c r="A13" i="13"/>
  <c r="A19" i="13"/>
  <c r="A17" i="13"/>
  <c r="A32" i="13"/>
  <c r="A31" i="13"/>
  <c r="A30" i="13"/>
  <c r="A29" i="13"/>
  <c r="A28" i="13"/>
  <c r="A16" i="13"/>
  <c r="A15" i="13"/>
  <c r="A12" i="13"/>
  <c r="A11" i="13"/>
  <c r="A10" i="13"/>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10" i="7"/>
  <c r="A9" i="7"/>
  <c r="A8" i="7"/>
  <c r="L11" i="3" l="1"/>
  <c r="D13" i="3"/>
  <c r="F14" i="3"/>
  <c r="H15" i="3"/>
  <c r="J16" i="3"/>
  <c r="L17" i="3"/>
  <c r="D19" i="3"/>
  <c r="F20" i="3"/>
  <c r="H21" i="3"/>
  <c r="J22" i="3"/>
  <c r="L23" i="3"/>
  <c r="D25" i="3"/>
  <c r="F26" i="3"/>
  <c r="H27" i="3"/>
  <c r="J28" i="3"/>
  <c r="L29" i="3"/>
  <c r="D31" i="3"/>
  <c r="F32" i="3"/>
  <c r="H33" i="3"/>
  <c r="J34" i="3"/>
  <c r="L35" i="3"/>
  <c r="D37" i="3"/>
  <c r="F38" i="3"/>
  <c r="H39" i="3"/>
  <c r="J40" i="3"/>
  <c r="L41" i="3"/>
  <c r="D43" i="3"/>
  <c r="F44" i="3"/>
  <c r="H45" i="3"/>
  <c r="J46" i="3"/>
  <c r="L47" i="3"/>
  <c r="D49" i="3"/>
  <c r="F50" i="3"/>
  <c r="H51" i="3"/>
  <c r="J52" i="3"/>
  <c r="L53" i="3"/>
  <c r="D55" i="3"/>
  <c r="F56" i="3"/>
  <c r="H57" i="3"/>
  <c r="J58" i="3"/>
  <c r="L59" i="3"/>
  <c r="D61" i="3"/>
  <c r="F62" i="3"/>
  <c r="H63" i="3"/>
  <c r="J64" i="3"/>
  <c r="L65" i="3"/>
  <c r="D67" i="3"/>
  <c r="F68" i="3"/>
  <c r="H69" i="3"/>
  <c r="J70" i="3"/>
  <c r="L71" i="3"/>
  <c r="D73" i="3"/>
  <c r="C12" i="3"/>
  <c r="E13" i="3"/>
  <c r="G14" i="3"/>
  <c r="I15" i="3"/>
  <c r="K16" i="3"/>
  <c r="C18" i="3"/>
  <c r="E19" i="3"/>
  <c r="G20" i="3"/>
  <c r="I21" i="3"/>
  <c r="K22" i="3"/>
  <c r="C24" i="3"/>
  <c r="E25" i="3"/>
  <c r="G26" i="3"/>
  <c r="I27" i="3"/>
  <c r="K28" i="3"/>
  <c r="C30" i="3"/>
  <c r="E31" i="3"/>
  <c r="G32" i="3"/>
  <c r="I33" i="3"/>
  <c r="K34" i="3"/>
  <c r="C36" i="3"/>
  <c r="E37" i="3"/>
  <c r="G38" i="3"/>
  <c r="I39" i="3"/>
  <c r="K40" i="3"/>
  <c r="C42" i="3"/>
  <c r="E43" i="3"/>
  <c r="G44" i="3"/>
  <c r="I45" i="3"/>
  <c r="K46" i="3"/>
  <c r="C48" i="3"/>
  <c r="E49" i="3"/>
  <c r="G50" i="3"/>
  <c r="I51" i="3"/>
  <c r="K52" i="3"/>
  <c r="C54" i="3"/>
  <c r="E55" i="3"/>
  <c r="G56" i="3"/>
  <c r="I57" i="3"/>
  <c r="K58" i="3"/>
  <c r="C60" i="3"/>
  <c r="E61" i="3"/>
  <c r="G62" i="3"/>
  <c r="I63" i="3"/>
  <c r="K64" i="3"/>
  <c r="C66" i="3"/>
  <c r="E67" i="3"/>
  <c r="G68" i="3"/>
  <c r="I69" i="3"/>
  <c r="K70" i="3"/>
  <c r="C72" i="3"/>
  <c r="E73" i="3"/>
  <c r="G74" i="3"/>
  <c r="I75" i="3"/>
  <c r="K76" i="3"/>
  <c r="C78" i="3"/>
  <c r="E79" i="3"/>
  <c r="G80" i="3"/>
  <c r="I81" i="3"/>
  <c r="K82" i="3"/>
  <c r="C84" i="3"/>
  <c r="E85" i="3"/>
  <c r="G86" i="3"/>
  <c r="I87" i="3"/>
  <c r="K88" i="3"/>
  <c r="C90" i="3"/>
  <c r="E91" i="3"/>
  <c r="G92" i="3"/>
  <c r="I93" i="3"/>
  <c r="K94" i="3"/>
  <c r="C96" i="3"/>
  <c r="E97" i="3"/>
  <c r="G98" i="3"/>
  <c r="I99" i="3"/>
  <c r="K100" i="3"/>
  <c r="C102" i="3"/>
  <c r="E103" i="3"/>
  <c r="G104" i="3"/>
  <c r="I105" i="3"/>
  <c r="K106" i="3"/>
  <c r="C108" i="3"/>
  <c r="E109" i="3"/>
  <c r="G110" i="3"/>
  <c r="I111" i="3"/>
  <c r="D12" i="3"/>
  <c r="F13" i="3"/>
  <c r="H14" i="3"/>
  <c r="J15" i="3"/>
  <c r="L16" i="3"/>
  <c r="D18" i="3"/>
  <c r="F19" i="3"/>
  <c r="H20" i="3"/>
  <c r="J21" i="3"/>
  <c r="L22" i="3"/>
  <c r="D24" i="3"/>
  <c r="F25" i="3"/>
  <c r="H26" i="3"/>
  <c r="J27" i="3"/>
  <c r="L28" i="3"/>
  <c r="D30" i="3"/>
  <c r="F31" i="3"/>
  <c r="H32" i="3"/>
  <c r="J33" i="3"/>
  <c r="L34" i="3"/>
  <c r="D36" i="3"/>
  <c r="F37" i="3"/>
  <c r="H38" i="3"/>
  <c r="J39" i="3"/>
  <c r="L40" i="3"/>
  <c r="D42" i="3"/>
  <c r="F43" i="3"/>
  <c r="H44" i="3"/>
  <c r="J45" i="3"/>
  <c r="L46" i="3"/>
  <c r="D48" i="3"/>
  <c r="F49" i="3"/>
  <c r="H50" i="3"/>
  <c r="J51" i="3"/>
  <c r="L52" i="3"/>
  <c r="D54" i="3"/>
  <c r="F55" i="3"/>
  <c r="H56" i="3"/>
  <c r="J57" i="3"/>
  <c r="L58" i="3"/>
  <c r="D60" i="3"/>
  <c r="F61" i="3"/>
  <c r="H62" i="3"/>
  <c r="J63" i="3"/>
  <c r="L64" i="3"/>
  <c r="D66" i="3"/>
  <c r="F67" i="3"/>
  <c r="H68" i="3"/>
  <c r="J69" i="3"/>
  <c r="L70" i="3"/>
  <c r="D72" i="3"/>
  <c r="F73" i="3"/>
  <c r="H74" i="3"/>
  <c r="J75" i="3"/>
  <c r="L76" i="3"/>
  <c r="D78" i="3"/>
  <c r="F79" i="3"/>
  <c r="H80" i="3"/>
  <c r="J81" i="3"/>
  <c r="L82" i="3"/>
  <c r="D84" i="3"/>
  <c r="F85" i="3"/>
  <c r="H86" i="3"/>
  <c r="J87" i="3"/>
  <c r="L88" i="3"/>
  <c r="D90" i="3"/>
  <c r="F91" i="3"/>
  <c r="H92" i="3"/>
  <c r="J93" i="3"/>
  <c r="L94" i="3"/>
  <c r="D96" i="3"/>
  <c r="F97" i="3"/>
  <c r="H98" i="3"/>
  <c r="J99" i="3"/>
  <c r="L100" i="3"/>
  <c r="D102" i="3"/>
  <c r="F103" i="3"/>
  <c r="H104" i="3"/>
  <c r="J105" i="3"/>
  <c r="L106" i="3"/>
  <c r="D108" i="3"/>
  <c r="C11" i="3"/>
  <c r="E12" i="3"/>
  <c r="G13" i="3"/>
  <c r="I14" i="3"/>
  <c r="K15" i="3"/>
  <c r="C17" i="3"/>
  <c r="E18" i="3"/>
  <c r="G19" i="3"/>
  <c r="I20" i="3"/>
  <c r="K21" i="3"/>
  <c r="C23" i="3"/>
  <c r="E24" i="3"/>
  <c r="G25" i="3"/>
  <c r="I26" i="3"/>
  <c r="K27" i="3"/>
  <c r="C29" i="3"/>
  <c r="E30" i="3"/>
  <c r="G31" i="3"/>
  <c r="I32" i="3"/>
  <c r="K33" i="3"/>
  <c r="C35" i="3"/>
  <c r="E36" i="3"/>
  <c r="G37" i="3"/>
  <c r="I38" i="3"/>
  <c r="K39" i="3"/>
  <c r="C41" i="3"/>
  <c r="E42" i="3"/>
  <c r="G43" i="3"/>
  <c r="I44" i="3"/>
  <c r="K45" i="3"/>
  <c r="C47" i="3"/>
  <c r="E48" i="3"/>
  <c r="G49" i="3"/>
  <c r="I50" i="3"/>
  <c r="K51" i="3"/>
  <c r="C53" i="3"/>
  <c r="E54" i="3"/>
  <c r="G55" i="3"/>
  <c r="I56" i="3"/>
  <c r="K57" i="3"/>
  <c r="C59" i="3"/>
  <c r="E60" i="3"/>
  <c r="G61" i="3"/>
  <c r="I62" i="3"/>
  <c r="K63" i="3"/>
  <c r="C65" i="3"/>
  <c r="E66" i="3"/>
  <c r="G67" i="3"/>
  <c r="I68" i="3"/>
  <c r="K69" i="3"/>
  <c r="C71" i="3"/>
  <c r="E72" i="3"/>
  <c r="G73" i="3"/>
  <c r="I74" i="3"/>
  <c r="K75" i="3"/>
  <c r="C77" i="3"/>
  <c r="E78" i="3"/>
  <c r="G79" i="3"/>
  <c r="I80" i="3"/>
  <c r="K81" i="3"/>
  <c r="C83" i="3"/>
  <c r="E84" i="3"/>
  <c r="G85" i="3"/>
  <c r="I86" i="3"/>
  <c r="K87" i="3"/>
  <c r="C89" i="3"/>
  <c r="E90" i="3"/>
  <c r="G91" i="3"/>
  <c r="I92" i="3"/>
  <c r="K93" i="3"/>
  <c r="C95" i="3"/>
  <c r="E96" i="3"/>
  <c r="G97" i="3"/>
  <c r="I98" i="3"/>
  <c r="K99" i="3"/>
  <c r="C101" i="3"/>
  <c r="E102" i="3"/>
  <c r="G103" i="3"/>
  <c r="I104" i="3"/>
  <c r="K105" i="3"/>
  <c r="C107" i="3"/>
  <c r="E108" i="3"/>
  <c r="G109" i="3"/>
  <c r="I110" i="3"/>
  <c r="D11" i="3"/>
  <c r="F12" i="3"/>
  <c r="H13" i="3"/>
  <c r="J14" i="3"/>
  <c r="L15" i="3"/>
  <c r="D17" i="3"/>
  <c r="F18" i="3"/>
  <c r="H19" i="3"/>
  <c r="J20" i="3"/>
  <c r="L21" i="3"/>
  <c r="D23" i="3"/>
  <c r="F24" i="3"/>
  <c r="H25" i="3"/>
  <c r="J26" i="3"/>
  <c r="L27" i="3"/>
  <c r="D29" i="3"/>
  <c r="F30" i="3"/>
  <c r="H31" i="3"/>
  <c r="J32" i="3"/>
  <c r="L33" i="3"/>
  <c r="D35" i="3"/>
  <c r="F36" i="3"/>
  <c r="H37" i="3"/>
  <c r="J38" i="3"/>
  <c r="L39" i="3"/>
  <c r="D41" i="3"/>
  <c r="F42" i="3"/>
  <c r="H43" i="3"/>
  <c r="J44" i="3"/>
  <c r="L45" i="3"/>
  <c r="D47" i="3"/>
  <c r="F48" i="3"/>
  <c r="H49" i="3"/>
  <c r="J50" i="3"/>
  <c r="L51" i="3"/>
  <c r="D53" i="3"/>
  <c r="F54" i="3"/>
  <c r="H55" i="3"/>
  <c r="J56" i="3"/>
  <c r="L57" i="3"/>
  <c r="D59" i="3"/>
  <c r="F60" i="3"/>
  <c r="H61" i="3"/>
  <c r="J62" i="3"/>
  <c r="L63" i="3"/>
  <c r="D65" i="3"/>
  <c r="F66" i="3"/>
  <c r="H67" i="3"/>
  <c r="J68" i="3"/>
  <c r="L69" i="3"/>
  <c r="D71" i="3"/>
  <c r="F72" i="3"/>
  <c r="H73" i="3"/>
  <c r="J74" i="3"/>
  <c r="L75" i="3"/>
  <c r="D77" i="3"/>
  <c r="F78" i="3"/>
  <c r="H79" i="3"/>
  <c r="J80" i="3"/>
  <c r="L81" i="3"/>
  <c r="D83" i="3"/>
  <c r="F84" i="3"/>
  <c r="H85" i="3"/>
  <c r="J86" i="3"/>
  <c r="L87" i="3"/>
  <c r="D89" i="3"/>
  <c r="F90" i="3"/>
  <c r="H91" i="3"/>
  <c r="J92" i="3"/>
  <c r="L93" i="3"/>
  <c r="D95" i="3"/>
  <c r="F96" i="3"/>
  <c r="H97" i="3"/>
  <c r="J98" i="3"/>
  <c r="L99" i="3"/>
  <c r="D101" i="3"/>
  <c r="F102" i="3"/>
  <c r="H103" i="3"/>
  <c r="J104" i="3"/>
  <c r="L105" i="3"/>
  <c r="D107" i="3"/>
  <c r="F108" i="3"/>
  <c r="H109" i="3"/>
  <c r="J110" i="3"/>
  <c r="L111" i="3"/>
  <c r="E11" i="3"/>
  <c r="G12" i="3"/>
  <c r="I13" i="3"/>
  <c r="K14" i="3"/>
  <c r="C16" i="3"/>
  <c r="E17" i="3"/>
  <c r="G18" i="3"/>
  <c r="I19" i="3"/>
  <c r="K20" i="3"/>
  <c r="C22" i="3"/>
  <c r="E23" i="3"/>
  <c r="G24" i="3"/>
  <c r="I25" i="3"/>
  <c r="K26" i="3"/>
  <c r="C28" i="3"/>
  <c r="E29" i="3"/>
  <c r="G30" i="3"/>
  <c r="I31" i="3"/>
  <c r="K32" i="3"/>
  <c r="C34" i="3"/>
  <c r="E35" i="3"/>
  <c r="G36" i="3"/>
  <c r="I37" i="3"/>
  <c r="K38" i="3"/>
  <c r="C40" i="3"/>
  <c r="E41" i="3"/>
  <c r="G42" i="3"/>
  <c r="I43" i="3"/>
  <c r="K44" i="3"/>
  <c r="C46" i="3"/>
  <c r="E47" i="3"/>
  <c r="G48" i="3"/>
  <c r="I49" i="3"/>
  <c r="K50" i="3"/>
  <c r="C52" i="3"/>
  <c r="E53" i="3"/>
  <c r="G54" i="3"/>
  <c r="I55" i="3"/>
  <c r="K56" i="3"/>
  <c r="C58" i="3"/>
  <c r="E59" i="3"/>
  <c r="G60" i="3"/>
  <c r="I61" i="3"/>
  <c r="K62" i="3"/>
  <c r="C64" i="3"/>
  <c r="E65" i="3"/>
  <c r="G66" i="3"/>
  <c r="I67" i="3"/>
  <c r="K68" i="3"/>
  <c r="C70" i="3"/>
  <c r="E71" i="3"/>
  <c r="G72" i="3"/>
  <c r="I73" i="3"/>
  <c r="K74" i="3"/>
  <c r="C76" i="3"/>
  <c r="E77" i="3"/>
  <c r="G78" i="3"/>
  <c r="I79" i="3"/>
  <c r="K80" i="3"/>
  <c r="C82" i="3"/>
  <c r="E83" i="3"/>
  <c r="G84" i="3"/>
  <c r="I85" i="3"/>
  <c r="K86" i="3"/>
  <c r="C88" i="3"/>
  <c r="E89" i="3"/>
  <c r="G90" i="3"/>
  <c r="I91" i="3"/>
  <c r="K92" i="3"/>
  <c r="C94" i="3"/>
  <c r="E95" i="3"/>
  <c r="G96" i="3"/>
  <c r="I97" i="3"/>
  <c r="K98" i="3"/>
  <c r="C100" i="3"/>
  <c r="E101" i="3"/>
  <c r="G102" i="3"/>
  <c r="I103" i="3"/>
  <c r="K104" i="3"/>
  <c r="C106" i="3"/>
  <c r="E107" i="3"/>
  <c r="G108" i="3"/>
  <c r="I109" i="3"/>
  <c r="K110" i="3"/>
  <c r="C112" i="3"/>
  <c r="F11" i="3"/>
  <c r="H12" i="3"/>
  <c r="J13" i="3"/>
  <c r="L14" i="3"/>
  <c r="D16" i="3"/>
  <c r="F17" i="3"/>
  <c r="H18" i="3"/>
  <c r="J19" i="3"/>
  <c r="L20" i="3"/>
  <c r="D22" i="3"/>
  <c r="F23" i="3"/>
  <c r="H24" i="3"/>
  <c r="J25" i="3"/>
  <c r="L26" i="3"/>
  <c r="D28" i="3"/>
  <c r="F29" i="3"/>
  <c r="H30" i="3"/>
  <c r="J31" i="3"/>
  <c r="L32" i="3"/>
  <c r="D34" i="3"/>
  <c r="F35" i="3"/>
  <c r="H36" i="3"/>
  <c r="J37" i="3"/>
  <c r="L38" i="3"/>
  <c r="D40" i="3"/>
  <c r="F41" i="3"/>
  <c r="H42" i="3"/>
  <c r="J43" i="3"/>
  <c r="L44" i="3"/>
  <c r="D46" i="3"/>
  <c r="F47" i="3"/>
  <c r="H48" i="3"/>
  <c r="J49" i="3"/>
  <c r="L50" i="3"/>
  <c r="D52" i="3"/>
  <c r="F53" i="3"/>
  <c r="H54" i="3"/>
  <c r="J55" i="3"/>
  <c r="L56" i="3"/>
  <c r="D58" i="3"/>
  <c r="F59" i="3"/>
  <c r="H60" i="3"/>
  <c r="J61" i="3"/>
  <c r="L62" i="3"/>
  <c r="D64" i="3"/>
  <c r="F65" i="3"/>
  <c r="H66" i="3"/>
  <c r="J67" i="3"/>
  <c r="L68" i="3"/>
  <c r="D70" i="3"/>
  <c r="F71" i="3"/>
  <c r="H72" i="3"/>
  <c r="J73" i="3"/>
  <c r="L74" i="3"/>
  <c r="D76" i="3"/>
  <c r="F77" i="3"/>
  <c r="H78" i="3"/>
  <c r="J79" i="3"/>
  <c r="L80" i="3"/>
  <c r="D82" i="3"/>
  <c r="F83" i="3"/>
  <c r="H84" i="3"/>
  <c r="J85" i="3"/>
  <c r="L86" i="3"/>
  <c r="D88" i="3"/>
  <c r="F89" i="3"/>
  <c r="H90" i="3"/>
  <c r="J91" i="3"/>
  <c r="L92" i="3"/>
  <c r="D94" i="3"/>
  <c r="F95" i="3"/>
  <c r="H96" i="3"/>
  <c r="J97" i="3"/>
  <c r="L98" i="3"/>
  <c r="D100" i="3"/>
  <c r="F101" i="3"/>
  <c r="H102" i="3"/>
  <c r="J103" i="3"/>
  <c r="L104" i="3"/>
  <c r="D106" i="3"/>
  <c r="F107" i="3"/>
  <c r="H108" i="3"/>
  <c r="G11" i="3"/>
  <c r="I12" i="3"/>
  <c r="K13" i="3"/>
  <c r="C15" i="3"/>
  <c r="E16" i="3"/>
  <c r="G17" i="3"/>
  <c r="I18" i="3"/>
  <c r="K19" i="3"/>
  <c r="C21" i="3"/>
  <c r="E22" i="3"/>
  <c r="G23" i="3"/>
  <c r="I24" i="3"/>
  <c r="K25" i="3"/>
  <c r="C27" i="3"/>
  <c r="E28" i="3"/>
  <c r="G29" i="3"/>
  <c r="I30" i="3"/>
  <c r="K31" i="3"/>
  <c r="C33" i="3"/>
  <c r="E34" i="3"/>
  <c r="G35" i="3"/>
  <c r="I36" i="3"/>
  <c r="K37" i="3"/>
  <c r="C39" i="3"/>
  <c r="E40" i="3"/>
  <c r="G41" i="3"/>
  <c r="I42" i="3"/>
  <c r="K43" i="3"/>
  <c r="C45" i="3"/>
  <c r="E46" i="3"/>
  <c r="G47" i="3"/>
  <c r="I48" i="3"/>
  <c r="K49" i="3"/>
  <c r="C51" i="3"/>
  <c r="E52" i="3"/>
  <c r="G53" i="3"/>
  <c r="I54" i="3"/>
  <c r="K55" i="3"/>
  <c r="C57" i="3"/>
  <c r="E58" i="3"/>
  <c r="G59" i="3"/>
  <c r="I60" i="3"/>
  <c r="K61" i="3"/>
  <c r="C63" i="3"/>
  <c r="E64" i="3"/>
  <c r="G65" i="3"/>
  <c r="H11" i="3"/>
  <c r="J12" i="3"/>
  <c r="L13" i="3"/>
  <c r="D15" i="3"/>
  <c r="F16" i="3"/>
  <c r="H17" i="3"/>
  <c r="J18" i="3"/>
  <c r="L19" i="3"/>
  <c r="D21" i="3"/>
  <c r="F22" i="3"/>
  <c r="H23" i="3"/>
  <c r="J24" i="3"/>
  <c r="L25" i="3"/>
  <c r="D27" i="3"/>
  <c r="F28" i="3"/>
  <c r="H29" i="3"/>
  <c r="J30" i="3"/>
  <c r="L31" i="3"/>
  <c r="D33" i="3"/>
  <c r="F34" i="3"/>
  <c r="H35" i="3"/>
  <c r="J36" i="3"/>
  <c r="L37" i="3"/>
  <c r="D39" i="3"/>
  <c r="F40" i="3"/>
  <c r="H41" i="3"/>
  <c r="J42" i="3"/>
  <c r="L43" i="3"/>
  <c r="D45" i="3"/>
  <c r="F46" i="3"/>
  <c r="H47" i="3"/>
  <c r="J48" i="3"/>
  <c r="L49" i="3"/>
  <c r="D51" i="3"/>
  <c r="F52" i="3"/>
  <c r="H53" i="3"/>
  <c r="J54" i="3"/>
  <c r="L55" i="3"/>
  <c r="D57" i="3"/>
  <c r="F58" i="3"/>
  <c r="H59" i="3"/>
  <c r="J60" i="3"/>
  <c r="L61" i="3"/>
  <c r="D63" i="3"/>
  <c r="F64" i="3"/>
  <c r="H65" i="3"/>
  <c r="J66" i="3"/>
  <c r="L67" i="3"/>
  <c r="D69" i="3"/>
  <c r="F70" i="3"/>
  <c r="H71" i="3"/>
  <c r="J72" i="3"/>
  <c r="L73" i="3"/>
  <c r="D75" i="3"/>
  <c r="F76" i="3"/>
  <c r="H77" i="3"/>
  <c r="J78" i="3"/>
  <c r="L79" i="3"/>
  <c r="D81" i="3"/>
  <c r="F82" i="3"/>
  <c r="H83" i="3"/>
  <c r="J84" i="3"/>
  <c r="L85" i="3"/>
  <c r="D87" i="3"/>
  <c r="F88" i="3"/>
  <c r="H89" i="3"/>
  <c r="J90" i="3"/>
  <c r="L91" i="3"/>
  <c r="D93" i="3"/>
  <c r="F94" i="3"/>
  <c r="H95" i="3"/>
  <c r="J96" i="3"/>
  <c r="L97" i="3"/>
  <c r="D99" i="3"/>
  <c r="F100" i="3"/>
  <c r="H101" i="3"/>
  <c r="J102" i="3"/>
  <c r="L103" i="3"/>
  <c r="D105" i="3"/>
  <c r="F106" i="3"/>
  <c r="H107" i="3"/>
  <c r="J108" i="3"/>
  <c r="L109" i="3"/>
  <c r="D111" i="3"/>
  <c r="F112" i="3"/>
  <c r="I11" i="3"/>
  <c r="K12" i="3"/>
  <c r="C14" i="3"/>
  <c r="E15" i="3"/>
  <c r="G16" i="3"/>
  <c r="I17" i="3"/>
  <c r="K18" i="3"/>
  <c r="C20" i="3"/>
  <c r="E21" i="3"/>
  <c r="G22" i="3"/>
  <c r="I23" i="3"/>
  <c r="K24" i="3"/>
  <c r="C26" i="3"/>
  <c r="E27" i="3"/>
  <c r="G28" i="3"/>
  <c r="I29" i="3"/>
  <c r="K30" i="3"/>
  <c r="C32" i="3"/>
  <c r="E33" i="3"/>
  <c r="G34" i="3"/>
  <c r="I35" i="3"/>
  <c r="K36" i="3"/>
  <c r="C38" i="3"/>
  <c r="E39" i="3"/>
  <c r="G40" i="3"/>
  <c r="I41" i="3"/>
  <c r="K42" i="3"/>
  <c r="C44" i="3"/>
  <c r="E45" i="3"/>
  <c r="G46" i="3"/>
  <c r="I47" i="3"/>
  <c r="K48" i="3"/>
  <c r="C50" i="3"/>
  <c r="E51" i="3"/>
  <c r="G52" i="3"/>
  <c r="I53" i="3"/>
  <c r="K54" i="3"/>
  <c r="C56" i="3"/>
  <c r="E57" i="3"/>
  <c r="G58" i="3"/>
  <c r="I59" i="3"/>
  <c r="K60" i="3"/>
  <c r="C62" i="3"/>
  <c r="E63" i="3"/>
  <c r="G64" i="3"/>
  <c r="I65" i="3"/>
  <c r="K66" i="3"/>
  <c r="C68" i="3"/>
  <c r="E69" i="3"/>
  <c r="G70" i="3"/>
  <c r="I71" i="3"/>
  <c r="K72" i="3"/>
  <c r="C74" i="3"/>
  <c r="E75" i="3"/>
  <c r="G76" i="3"/>
  <c r="I77" i="3"/>
  <c r="K78" i="3"/>
  <c r="C80" i="3"/>
  <c r="E81" i="3"/>
  <c r="J11" i="3"/>
  <c r="L12" i="3"/>
  <c r="D14" i="3"/>
  <c r="F15" i="3"/>
  <c r="H16" i="3"/>
  <c r="J17" i="3"/>
  <c r="L18" i="3"/>
  <c r="D20" i="3"/>
  <c r="F21" i="3"/>
  <c r="H22" i="3"/>
  <c r="J23" i="3"/>
  <c r="L24" i="3"/>
  <c r="D26" i="3"/>
  <c r="F27" i="3"/>
  <c r="H28" i="3"/>
  <c r="J29" i="3"/>
  <c r="L30" i="3"/>
  <c r="D32" i="3"/>
  <c r="F33" i="3"/>
  <c r="H34" i="3"/>
  <c r="J35" i="3"/>
  <c r="L36" i="3"/>
  <c r="D38" i="3"/>
  <c r="F39" i="3"/>
  <c r="H40" i="3"/>
  <c r="J41" i="3"/>
  <c r="L42" i="3"/>
  <c r="D44" i="3"/>
  <c r="F45" i="3"/>
  <c r="H46" i="3"/>
  <c r="J47" i="3"/>
  <c r="L48" i="3"/>
  <c r="D50" i="3"/>
  <c r="F51" i="3"/>
  <c r="H52" i="3"/>
  <c r="J53" i="3"/>
  <c r="L54" i="3"/>
  <c r="D56" i="3"/>
  <c r="F57" i="3"/>
  <c r="H58" i="3"/>
  <c r="J59" i="3"/>
  <c r="L60" i="3"/>
  <c r="D62" i="3"/>
  <c r="F63" i="3"/>
  <c r="H64" i="3"/>
  <c r="J65" i="3"/>
  <c r="L66" i="3"/>
  <c r="D68" i="3"/>
  <c r="F69" i="3"/>
  <c r="H70" i="3"/>
  <c r="J71" i="3"/>
  <c r="L72" i="3"/>
  <c r="D74" i="3"/>
  <c r="F75" i="3"/>
  <c r="H76" i="3"/>
  <c r="J77" i="3"/>
  <c r="K11" i="3"/>
  <c r="C13" i="3"/>
  <c r="E14" i="3"/>
  <c r="G15" i="3"/>
  <c r="I16" i="3"/>
  <c r="K17" i="3"/>
  <c r="C19" i="3"/>
  <c r="E20" i="3"/>
  <c r="G21" i="3"/>
  <c r="I22" i="3"/>
  <c r="K23" i="3"/>
  <c r="C25" i="3"/>
  <c r="E26" i="3"/>
  <c r="G27" i="3"/>
  <c r="I28" i="3"/>
  <c r="K29" i="3"/>
  <c r="C31" i="3"/>
  <c r="E32" i="3"/>
  <c r="G33" i="3"/>
  <c r="I34" i="3"/>
  <c r="K35" i="3"/>
  <c r="C37" i="3"/>
  <c r="E38" i="3"/>
  <c r="G39" i="3"/>
  <c r="I40" i="3"/>
  <c r="K41" i="3"/>
  <c r="C43" i="3"/>
  <c r="E44" i="3"/>
  <c r="G45" i="3"/>
  <c r="I46" i="3"/>
  <c r="K47" i="3"/>
  <c r="C49" i="3"/>
  <c r="E50" i="3"/>
  <c r="G51" i="3"/>
  <c r="I52" i="3"/>
  <c r="K53" i="3"/>
  <c r="C55" i="3"/>
  <c r="E56" i="3"/>
  <c r="G57" i="3"/>
  <c r="I58" i="3"/>
  <c r="K59" i="3"/>
  <c r="C61" i="3"/>
  <c r="E62" i="3"/>
  <c r="G63" i="3"/>
  <c r="I64" i="3"/>
  <c r="K65" i="3"/>
  <c r="C67" i="3"/>
  <c r="E68" i="3"/>
  <c r="G69" i="3"/>
  <c r="I70" i="3"/>
  <c r="K71" i="3"/>
  <c r="C73" i="3"/>
  <c r="E74" i="3"/>
  <c r="G75" i="3"/>
  <c r="I76" i="3"/>
  <c r="K77" i="3"/>
  <c r="C79" i="3"/>
  <c r="E80" i="3"/>
  <c r="G81" i="3"/>
  <c r="I82" i="3"/>
  <c r="K83" i="3"/>
  <c r="C85" i="3"/>
  <c r="E86" i="3"/>
  <c r="G87" i="3"/>
  <c r="I88" i="3"/>
  <c r="K89" i="3"/>
  <c r="C91" i="3"/>
  <c r="E92" i="3"/>
  <c r="G93" i="3"/>
  <c r="H75" i="3"/>
  <c r="F81" i="3"/>
  <c r="L84" i="3"/>
  <c r="H88" i="3"/>
  <c r="D92" i="3"/>
  <c r="I95" i="3"/>
  <c r="E98" i="3"/>
  <c r="G101" i="3"/>
  <c r="D104" i="3"/>
  <c r="J106" i="3"/>
  <c r="J109" i="3"/>
  <c r="H111" i="3"/>
  <c r="D113" i="3"/>
  <c r="F114" i="3"/>
  <c r="H115" i="3"/>
  <c r="J116" i="3"/>
  <c r="L117" i="3"/>
  <c r="D119" i="3"/>
  <c r="F120" i="3"/>
  <c r="H121" i="3"/>
  <c r="D137" i="3"/>
  <c r="E76" i="3"/>
  <c r="H81" i="3"/>
  <c r="D85" i="3"/>
  <c r="J88" i="3"/>
  <c r="F92" i="3"/>
  <c r="J95" i="3"/>
  <c r="F98" i="3"/>
  <c r="I101" i="3"/>
  <c r="E104" i="3"/>
  <c r="G107" i="3"/>
  <c r="K109" i="3"/>
  <c r="J111" i="3"/>
  <c r="E113" i="3"/>
  <c r="G114" i="3"/>
  <c r="I115" i="3"/>
  <c r="K116" i="3"/>
  <c r="C118" i="3"/>
  <c r="E119" i="3"/>
  <c r="G120" i="3"/>
  <c r="I121" i="3"/>
  <c r="K122" i="3"/>
  <c r="C124" i="3"/>
  <c r="E125" i="3"/>
  <c r="G126" i="3"/>
  <c r="I127" i="3"/>
  <c r="K128" i="3"/>
  <c r="C130" i="3"/>
  <c r="E131" i="3"/>
  <c r="G132" i="3"/>
  <c r="I133" i="3"/>
  <c r="K134" i="3"/>
  <c r="C136" i="3"/>
  <c r="E137" i="3"/>
  <c r="G138" i="3"/>
  <c r="I139" i="3"/>
  <c r="K140" i="3"/>
  <c r="C142" i="3"/>
  <c r="E143" i="3"/>
  <c r="G144" i="3"/>
  <c r="I10" i="3"/>
  <c r="J144" i="3"/>
  <c r="E135" i="3"/>
  <c r="E141" i="3"/>
  <c r="K137" i="3"/>
  <c r="I142" i="3"/>
  <c r="D138" i="3"/>
  <c r="G88" i="3"/>
  <c r="E114" i="3"/>
  <c r="C125" i="3"/>
  <c r="K135" i="3"/>
  <c r="J122" i="3"/>
  <c r="F132" i="3"/>
  <c r="F144" i="3"/>
  <c r="J76" i="3"/>
  <c r="E82" i="3"/>
  <c r="K85" i="3"/>
  <c r="G89" i="3"/>
  <c r="C93" i="3"/>
  <c r="K95" i="3"/>
  <c r="C99" i="3"/>
  <c r="J101" i="3"/>
  <c r="F104" i="3"/>
  <c r="I107" i="3"/>
  <c r="C110" i="3"/>
  <c r="K111" i="3"/>
  <c r="F113" i="3"/>
  <c r="H114" i="3"/>
  <c r="J115" i="3"/>
  <c r="L116" i="3"/>
  <c r="D118" i="3"/>
  <c r="F119" i="3"/>
  <c r="H120" i="3"/>
  <c r="J121" i="3"/>
  <c r="L122" i="3"/>
  <c r="D124" i="3"/>
  <c r="F125" i="3"/>
  <c r="H126" i="3"/>
  <c r="J127" i="3"/>
  <c r="L128" i="3"/>
  <c r="D130" i="3"/>
  <c r="F131" i="3"/>
  <c r="H132" i="3"/>
  <c r="J133" i="3"/>
  <c r="L134" i="3"/>
  <c r="D136" i="3"/>
  <c r="F137" i="3"/>
  <c r="H138" i="3"/>
  <c r="J139" i="3"/>
  <c r="L140" i="3"/>
  <c r="D142" i="3"/>
  <c r="F143" i="3"/>
  <c r="H144" i="3"/>
  <c r="J10" i="3"/>
  <c r="I144" i="3"/>
  <c r="L10" i="3"/>
  <c r="I137" i="3"/>
  <c r="I143" i="3"/>
  <c r="C139" i="3"/>
  <c r="C10" i="3"/>
  <c r="L136" i="3"/>
  <c r="G95" i="3"/>
  <c r="I116" i="3"/>
  <c r="K123" i="3"/>
  <c r="I134" i="3"/>
  <c r="E144" i="3"/>
  <c r="L129" i="3"/>
  <c r="F138" i="3"/>
  <c r="I66" i="3"/>
  <c r="G77" i="3"/>
  <c r="G82" i="3"/>
  <c r="C86" i="3"/>
  <c r="I89" i="3"/>
  <c r="E93" i="3"/>
  <c r="L95" i="3"/>
  <c r="E99" i="3"/>
  <c r="K101" i="3"/>
  <c r="C105" i="3"/>
  <c r="J107" i="3"/>
  <c r="D110" i="3"/>
  <c r="D112" i="3"/>
  <c r="G113" i="3"/>
  <c r="I114" i="3"/>
  <c r="K115" i="3"/>
  <c r="C117" i="3"/>
  <c r="E118" i="3"/>
  <c r="G119" i="3"/>
  <c r="I120" i="3"/>
  <c r="K121" i="3"/>
  <c r="C123" i="3"/>
  <c r="E124" i="3"/>
  <c r="G125" i="3"/>
  <c r="I126" i="3"/>
  <c r="K127" i="3"/>
  <c r="C129" i="3"/>
  <c r="E130" i="3"/>
  <c r="G131" i="3"/>
  <c r="I132" i="3"/>
  <c r="K133" i="3"/>
  <c r="C135" i="3"/>
  <c r="E136" i="3"/>
  <c r="G137" i="3"/>
  <c r="I138" i="3"/>
  <c r="K139" i="3"/>
  <c r="C141" i="3"/>
  <c r="E142" i="3"/>
  <c r="G143" i="3"/>
  <c r="K10" i="3"/>
  <c r="C134" i="3"/>
  <c r="C140" i="3"/>
  <c r="I136" i="3"/>
  <c r="K143" i="3"/>
  <c r="F139" i="3"/>
  <c r="C81" i="3"/>
  <c r="G111" i="3"/>
  <c r="C119" i="3"/>
  <c r="I128" i="3"/>
  <c r="G139" i="3"/>
  <c r="D125" i="3"/>
  <c r="J134" i="3"/>
  <c r="K67" i="3"/>
  <c r="L77" i="3"/>
  <c r="H82" i="3"/>
  <c r="D86" i="3"/>
  <c r="J89" i="3"/>
  <c r="F93" i="3"/>
  <c r="I96" i="3"/>
  <c r="F99" i="3"/>
  <c r="L101" i="3"/>
  <c r="E105" i="3"/>
  <c r="K107" i="3"/>
  <c r="E110" i="3"/>
  <c r="E112" i="3"/>
  <c r="H113" i="3"/>
  <c r="J114" i="3"/>
  <c r="L115" i="3"/>
  <c r="D117" i="3"/>
  <c r="F118" i="3"/>
  <c r="H119" i="3"/>
  <c r="J120" i="3"/>
  <c r="L121" i="3"/>
  <c r="D123" i="3"/>
  <c r="F124" i="3"/>
  <c r="H125" i="3"/>
  <c r="J126" i="3"/>
  <c r="L127" i="3"/>
  <c r="D129" i="3"/>
  <c r="F130" i="3"/>
  <c r="H131" i="3"/>
  <c r="J132" i="3"/>
  <c r="L133" i="3"/>
  <c r="D135" i="3"/>
  <c r="F136" i="3"/>
  <c r="H137" i="3"/>
  <c r="J138" i="3"/>
  <c r="L139" i="3"/>
  <c r="D141" i="3"/>
  <c r="F142" i="3"/>
  <c r="H143" i="3"/>
  <c r="G136" i="3"/>
  <c r="G142" i="3"/>
  <c r="E140" i="3"/>
  <c r="J129" i="3"/>
  <c r="J141" i="3"/>
  <c r="C69" i="3"/>
  <c r="I78" i="3"/>
  <c r="J82" i="3"/>
  <c r="F86" i="3"/>
  <c r="L89" i="3"/>
  <c r="H93" i="3"/>
  <c r="K96" i="3"/>
  <c r="G99" i="3"/>
  <c r="I102" i="3"/>
  <c r="F105" i="3"/>
  <c r="L107" i="3"/>
  <c r="F110" i="3"/>
  <c r="G112" i="3"/>
  <c r="I113" i="3"/>
  <c r="K114" i="3"/>
  <c r="C116" i="3"/>
  <c r="E117" i="3"/>
  <c r="G118" i="3"/>
  <c r="I119" i="3"/>
  <c r="K120" i="3"/>
  <c r="C122" i="3"/>
  <c r="E123" i="3"/>
  <c r="G124" i="3"/>
  <c r="I125" i="3"/>
  <c r="K126" i="3"/>
  <c r="C128" i="3"/>
  <c r="E129" i="3"/>
  <c r="G130" i="3"/>
  <c r="I131" i="3"/>
  <c r="K132" i="3"/>
  <c r="K138" i="3"/>
  <c r="K144" i="3"/>
  <c r="D132" i="3"/>
  <c r="I106" i="3"/>
  <c r="G133" i="3"/>
  <c r="D131" i="3"/>
  <c r="D143" i="3"/>
  <c r="E70" i="3"/>
  <c r="L78" i="3"/>
  <c r="G83" i="3"/>
  <c r="C87" i="3"/>
  <c r="I90" i="3"/>
  <c r="E94" i="3"/>
  <c r="L96" i="3"/>
  <c r="H99" i="3"/>
  <c r="K102" i="3"/>
  <c r="G105" i="3"/>
  <c r="I108" i="3"/>
  <c r="H110" i="3"/>
  <c r="H112" i="3"/>
  <c r="J113" i="3"/>
  <c r="L114" i="3"/>
  <c r="D116" i="3"/>
  <c r="F117" i="3"/>
  <c r="H118" i="3"/>
  <c r="J119" i="3"/>
  <c r="L120" i="3"/>
  <c r="D122" i="3"/>
  <c r="F123" i="3"/>
  <c r="H124" i="3"/>
  <c r="J125" i="3"/>
  <c r="L126" i="3"/>
  <c r="D128" i="3"/>
  <c r="F129" i="3"/>
  <c r="H130" i="3"/>
  <c r="J131" i="3"/>
  <c r="L132" i="3"/>
  <c r="D134" i="3"/>
  <c r="F135" i="3"/>
  <c r="H136" i="3"/>
  <c r="J137" i="3"/>
  <c r="L138" i="3"/>
  <c r="D140" i="3"/>
  <c r="F141" i="3"/>
  <c r="H142" i="3"/>
  <c r="J143" i="3"/>
  <c r="L144" i="3"/>
  <c r="I130" i="3"/>
  <c r="K131" i="3"/>
  <c r="C133" i="3"/>
  <c r="E134" i="3"/>
  <c r="G135" i="3"/>
  <c r="G141" i="3"/>
  <c r="F133" i="3"/>
  <c r="L142" i="3"/>
  <c r="C92" i="3"/>
  <c r="C113" i="3"/>
  <c r="G121" i="3"/>
  <c r="E132" i="3"/>
  <c r="C143" i="3"/>
  <c r="H127" i="3"/>
  <c r="H139" i="3"/>
  <c r="G71" i="3"/>
  <c r="D79" i="3"/>
  <c r="I83" i="3"/>
  <c r="E87" i="3"/>
  <c r="K90" i="3"/>
  <c r="G94" i="3"/>
  <c r="C97" i="3"/>
  <c r="E100" i="3"/>
  <c r="L102" i="3"/>
  <c r="H105" i="3"/>
  <c r="K108" i="3"/>
  <c r="L110" i="3"/>
  <c r="I112" i="3"/>
  <c r="K113" i="3"/>
  <c r="C115" i="3"/>
  <c r="E116" i="3"/>
  <c r="G117" i="3"/>
  <c r="I118" i="3"/>
  <c r="K119" i="3"/>
  <c r="C121" i="3"/>
  <c r="E122" i="3"/>
  <c r="G123" i="3"/>
  <c r="I124" i="3"/>
  <c r="K125" i="3"/>
  <c r="C127" i="3"/>
  <c r="E128" i="3"/>
  <c r="G129" i="3"/>
  <c r="C104" i="3"/>
  <c r="G127" i="3"/>
  <c r="G10" i="3"/>
  <c r="H133" i="3"/>
  <c r="I72" i="3"/>
  <c r="K79" i="3"/>
  <c r="J83" i="3"/>
  <c r="F87" i="3"/>
  <c r="L90" i="3"/>
  <c r="H94" i="3"/>
  <c r="D97" i="3"/>
  <c r="G100" i="3"/>
  <c r="C103" i="3"/>
  <c r="E106" i="3"/>
  <c r="L108" i="3"/>
  <c r="C111" i="3"/>
  <c r="J112" i="3"/>
  <c r="L113" i="3"/>
  <c r="D115" i="3"/>
  <c r="F116" i="3"/>
  <c r="H117" i="3"/>
  <c r="J118" i="3"/>
  <c r="L119" i="3"/>
  <c r="D121" i="3"/>
  <c r="F122" i="3"/>
  <c r="H123" i="3"/>
  <c r="J124" i="3"/>
  <c r="L125" i="3"/>
  <c r="D127" i="3"/>
  <c r="F128" i="3"/>
  <c r="H129" i="3"/>
  <c r="J130" i="3"/>
  <c r="L131" i="3"/>
  <c r="D133" i="3"/>
  <c r="F134" i="3"/>
  <c r="H135" i="3"/>
  <c r="J136" i="3"/>
  <c r="L137" i="3"/>
  <c r="D139" i="3"/>
  <c r="F140" i="3"/>
  <c r="H141" i="3"/>
  <c r="J142" i="3"/>
  <c r="L143" i="3"/>
  <c r="D10" i="3"/>
  <c r="L130" i="3"/>
  <c r="D144" i="3"/>
  <c r="K84" i="3"/>
  <c r="F109" i="3"/>
  <c r="E120" i="3"/>
  <c r="K129" i="3"/>
  <c r="I140" i="3"/>
  <c r="L123" i="3"/>
  <c r="L135" i="3"/>
  <c r="K73" i="3"/>
  <c r="D80" i="3"/>
  <c r="L83" i="3"/>
  <c r="H87" i="3"/>
  <c r="D91" i="3"/>
  <c r="I94" i="3"/>
  <c r="K97" i="3"/>
  <c r="H100" i="3"/>
  <c r="D103" i="3"/>
  <c r="G106" i="3"/>
  <c r="C109" i="3"/>
  <c r="E111" i="3"/>
  <c r="K112" i="3"/>
  <c r="C114" i="3"/>
  <c r="E115" i="3"/>
  <c r="G116" i="3"/>
  <c r="I117" i="3"/>
  <c r="K118" i="3"/>
  <c r="C120" i="3"/>
  <c r="E121" i="3"/>
  <c r="G122" i="3"/>
  <c r="I123" i="3"/>
  <c r="K124" i="3"/>
  <c r="C126" i="3"/>
  <c r="E127" i="3"/>
  <c r="G128" i="3"/>
  <c r="I129" i="3"/>
  <c r="K130" i="3"/>
  <c r="C132" i="3"/>
  <c r="E133" i="3"/>
  <c r="G134" i="3"/>
  <c r="I135" i="3"/>
  <c r="K136" i="3"/>
  <c r="C138" i="3"/>
  <c r="E139" i="3"/>
  <c r="G140" i="3"/>
  <c r="I141" i="3"/>
  <c r="K142" i="3"/>
  <c r="C144" i="3"/>
  <c r="E10" i="3"/>
  <c r="J135" i="3"/>
  <c r="F10" i="3"/>
  <c r="J100" i="3"/>
  <c r="K117" i="3"/>
  <c r="E126" i="3"/>
  <c r="E138" i="3"/>
  <c r="F126" i="3"/>
  <c r="L141" i="3"/>
  <c r="F74" i="3"/>
  <c r="F80" i="3"/>
  <c r="I84" i="3"/>
  <c r="E88" i="3"/>
  <c r="K91" i="3"/>
  <c r="J94" i="3"/>
  <c r="C98" i="3"/>
  <c r="I100" i="3"/>
  <c r="K103" i="3"/>
  <c r="H106" i="3"/>
  <c r="D109" i="3"/>
  <c r="F111" i="3"/>
  <c r="L112" i="3"/>
  <c r="D114" i="3"/>
  <c r="F115" i="3"/>
  <c r="H116" i="3"/>
  <c r="J117" i="3"/>
  <c r="L118" i="3"/>
  <c r="D120" i="3"/>
  <c r="F121" i="3"/>
  <c r="H122" i="3"/>
  <c r="J123" i="3"/>
  <c r="L124" i="3"/>
  <c r="D126" i="3"/>
  <c r="F127" i="3"/>
  <c r="H128" i="3"/>
  <c r="H134" i="3"/>
  <c r="H140" i="3"/>
  <c r="D98" i="3"/>
  <c r="G115" i="3"/>
  <c r="I122" i="3"/>
  <c r="C131" i="3"/>
  <c r="K141" i="3"/>
  <c r="J128" i="3"/>
  <c r="J140" i="3"/>
  <c r="C75" i="3"/>
  <c r="C137" i="3"/>
  <c r="H10" i="3"/>
  <c r="E12" i="13"/>
  <c r="C14" i="13"/>
  <c r="H15" i="13"/>
  <c r="F17" i="13"/>
  <c r="D19" i="13"/>
  <c r="I20" i="13"/>
  <c r="G22" i="13"/>
  <c r="E24" i="13"/>
  <c r="C26" i="13"/>
  <c r="H27" i="13"/>
  <c r="F29" i="13"/>
  <c r="D31" i="13"/>
  <c r="I32" i="13"/>
  <c r="G34" i="13"/>
  <c r="E36" i="13"/>
  <c r="C38" i="13"/>
  <c r="H39" i="13"/>
  <c r="F41" i="13"/>
  <c r="D43" i="13"/>
  <c r="I44" i="13"/>
  <c r="G46" i="13"/>
  <c r="E48" i="13"/>
  <c r="C50" i="13"/>
  <c r="H51" i="13"/>
  <c r="F53" i="13"/>
  <c r="D55" i="13"/>
  <c r="I56" i="13"/>
  <c r="G58" i="13"/>
  <c r="E60" i="13"/>
  <c r="C62" i="13"/>
  <c r="H63" i="13"/>
  <c r="F65" i="13"/>
  <c r="D67" i="13"/>
  <c r="I68" i="13"/>
  <c r="G70" i="13"/>
  <c r="E72" i="13"/>
  <c r="C74" i="13"/>
  <c r="H75" i="13"/>
  <c r="F77" i="13"/>
  <c r="D79" i="13"/>
  <c r="I80" i="13"/>
  <c r="G82" i="13"/>
  <c r="E84" i="13"/>
  <c r="C86" i="13"/>
  <c r="H87" i="13"/>
  <c r="F89" i="13"/>
  <c r="D91" i="13"/>
  <c r="I92" i="13"/>
  <c r="G94" i="13"/>
  <c r="E96" i="13"/>
  <c r="C98" i="13"/>
  <c r="H99" i="13"/>
  <c r="F101" i="13"/>
  <c r="D103" i="13"/>
  <c r="I104" i="13"/>
  <c r="G106" i="13"/>
  <c r="E108" i="13"/>
  <c r="C110" i="13"/>
  <c r="H111" i="13"/>
  <c r="F113" i="13"/>
  <c r="D115" i="13"/>
  <c r="I116" i="13"/>
  <c r="G118" i="13"/>
  <c r="E120" i="13"/>
  <c r="C122" i="13"/>
  <c r="H123" i="13"/>
  <c r="F125" i="13"/>
  <c r="D127" i="13"/>
  <c r="I128" i="13"/>
  <c r="G130" i="13"/>
  <c r="E132" i="13"/>
  <c r="C134" i="13"/>
  <c r="H135" i="13"/>
  <c r="F137" i="13"/>
  <c r="D139" i="13"/>
  <c r="I140" i="13"/>
  <c r="G142" i="13"/>
  <c r="E144" i="13"/>
  <c r="E122" i="13"/>
  <c r="F139" i="13"/>
  <c r="F12" i="13"/>
  <c r="D14" i="13"/>
  <c r="I15" i="13"/>
  <c r="G17" i="13"/>
  <c r="E19" i="13"/>
  <c r="C21" i="13"/>
  <c r="H22" i="13"/>
  <c r="F24" i="13"/>
  <c r="D26" i="13"/>
  <c r="I27" i="13"/>
  <c r="G29" i="13"/>
  <c r="E31" i="13"/>
  <c r="C33" i="13"/>
  <c r="H34" i="13"/>
  <c r="F36" i="13"/>
  <c r="D38" i="13"/>
  <c r="I39" i="13"/>
  <c r="G41" i="13"/>
  <c r="E43" i="13"/>
  <c r="C45" i="13"/>
  <c r="H46" i="13"/>
  <c r="F48" i="13"/>
  <c r="D50" i="13"/>
  <c r="I51" i="13"/>
  <c r="G53" i="13"/>
  <c r="E55" i="13"/>
  <c r="C57" i="13"/>
  <c r="H58" i="13"/>
  <c r="F60" i="13"/>
  <c r="D62" i="13"/>
  <c r="I63" i="13"/>
  <c r="G65" i="13"/>
  <c r="E67" i="13"/>
  <c r="C69" i="13"/>
  <c r="H70" i="13"/>
  <c r="F72" i="13"/>
  <c r="D74" i="13"/>
  <c r="I75" i="13"/>
  <c r="G77" i="13"/>
  <c r="E79" i="13"/>
  <c r="C81" i="13"/>
  <c r="H82" i="13"/>
  <c r="F84" i="13"/>
  <c r="D86" i="13"/>
  <c r="I87" i="13"/>
  <c r="G89" i="13"/>
  <c r="E91" i="13"/>
  <c r="C93" i="13"/>
  <c r="H94" i="13"/>
  <c r="F96" i="13"/>
  <c r="D98" i="13"/>
  <c r="I99" i="13"/>
  <c r="G101" i="13"/>
  <c r="E103" i="13"/>
  <c r="C105" i="13"/>
  <c r="H106" i="13"/>
  <c r="F108" i="13"/>
  <c r="D110" i="13"/>
  <c r="I111" i="13"/>
  <c r="G113" i="13"/>
  <c r="E115" i="13"/>
  <c r="C117" i="13"/>
  <c r="H118" i="13"/>
  <c r="F120" i="13"/>
  <c r="D122" i="13"/>
  <c r="I123" i="13"/>
  <c r="G125" i="13"/>
  <c r="E127" i="13"/>
  <c r="C129" i="13"/>
  <c r="H130" i="13"/>
  <c r="F132" i="13"/>
  <c r="D134" i="13"/>
  <c r="I135" i="13"/>
  <c r="G137" i="13"/>
  <c r="E139" i="13"/>
  <c r="C141" i="13"/>
  <c r="H142" i="13"/>
  <c r="F144" i="13"/>
  <c r="D117" i="13"/>
  <c r="F127" i="13"/>
  <c r="I130" i="13"/>
  <c r="E134" i="13"/>
  <c r="H137" i="13"/>
  <c r="I142" i="13"/>
  <c r="I23" i="13"/>
  <c r="G12" i="13"/>
  <c r="E14" i="13"/>
  <c r="C16" i="13"/>
  <c r="H17" i="13"/>
  <c r="F19" i="13"/>
  <c r="D21" i="13"/>
  <c r="I22" i="13"/>
  <c r="G24" i="13"/>
  <c r="E26" i="13"/>
  <c r="C28" i="13"/>
  <c r="H29" i="13"/>
  <c r="F31" i="13"/>
  <c r="D33" i="13"/>
  <c r="I34" i="13"/>
  <c r="G36" i="13"/>
  <c r="E38" i="13"/>
  <c r="C40" i="13"/>
  <c r="H41" i="13"/>
  <c r="F43" i="13"/>
  <c r="D45" i="13"/>
  <c r="I46" i="13"/>
  <c r="G48" i="13"/>
  <c r="E50" i="13"/>
  <c r="C52" i="13"/>
  <c r="H53" i="13"/>
  <c r="F55" i="13"/>
  <c r="D57" i="13"/>
  <c r="I58" i="13"/>
  <c r="G60" i="13"/>
  <c r="E62" i="13"/>
  <c r="C64" i="13"/>
  <c r="H65" i="13"/>
  <c r="F67" i="13"/>
  <c r="D69" i="13"/>
  <c r="I70" i="13"/>
  <c r="G72" i="13"/>
  <c r="E74" i="13"/>
  <c r="C76" i="13"/>
  <c r="H77" i="13"/>
  <c r="F79" i="13"/>
  <c r="D81" i="13"/>
  <c r="I82" i="13"/>
  <c r="G84" i="13"/>
  <c r="E86" i="13"/>
  <c r="C88" i="13"/>
  <c r="H89" i="13"/>
  <c r="F91" i="13"/>
  <c r="D93" i="13"/>
  <c r="I94" i="13"/>
  <c r="G96" i="13"/>
  <c r="E98" i="13"/>
  <c r="C100" i="13"/>
  <c r="H101" i="13"/>
  <c r="F103" i="13"/>
  <c r="D105" i="13"/>
  <c r="I106" i="13"/>
  <c r="G108" i="13"/>
  <c r="E110" i="13"/>
  <c r="C112" i="13"/>
  <c r="H113" i="13"/>
  <c r="F115" i="13"/>
  <c r="I118" i="13"/>
  <c r="G120" i="13"/>
  <c r="C124" i="13"/>
  <c r="H125" i="13"/>
  <c r="D129" i="13"/>
  <c r="G132" i="13"/>
  <c r="C136" i="13"/>
  <c r="D141" i="13"/>
  <c r="G144" i="13"/>
  <c r="C29" i="13"/>
  <c r="C11" i="13"/>
  <c r="H12" i="13"/>
  <c r="F14" i="13"/>
  <c r="D16" i="13"/>
  <c r="I17" i="13"/>
  <c r="G19" i="13"/>
  <c r="E21" i="13"/>
  <c r="C23" i="13"/>
  <c r="H24" i="13"/>
  <c r="F26" i="13"/>
  <c r="D28" i="13"/>
  <c r="I29" i="13"/>
  <c r="G31" i="13"/>
  <c r="E33" i="13"/>
  <c r="C35" i="13"/>
  <c r="H36" i="13"/>
  <c r="F38" i="13"/>
  <c r="D40" i="13"/>
  <c r="I41" i="13"/>
  <c r="G43" i="13"/>
  <c r="E45" i="13"/>
  <c r="C47" i="13"/>
  <c r="H48" i="13"/>
  <c r="F50" i="13"/>
  <c r="D52" i="13"/>
  <c r="I53" i="13"/>
  <c r="G55" i="13"/>
  <c r="E57" i="13"/>
  <c r="C59" i="13"/>
  <c r="H60" i="13"/>
  <c r="F62" i="13"/>
  <c r="D64" i="13"/>
  <c r="I65" i="13"/>
  <c r="G67" i="13"/>
  <c r="E69" i="13"/>
  <c r="C71" i="13"/>
  <c r="H72" i="13"/>
  <c r="F74" i="13"/>
  <c r="D76" i="13"/>
  <c r="I77" i="13"/>
  <c r="G79" i="13"/>
  <c r="E81" i="13"/>
  <c r="C83" i="13"/>
  <c r="H84" i="13"/>
  <c r="F86" i="13"/>
  <c r="D88" i="13"/>
  <c r="I89" i="13"/>
  <c r="G91" i="13"/>
  <c r="E93" i="13"/>
  <c r="C95" i="13"/>
  <c r="H96" i="13"/>
  <c r="F98" i="13"/>
  <c r="D100" i="13"/>
  <c r="I101" i="13"/>
  <c r="G103" i="13"/>
  <c r="E105" i="13"/>
  <c r="C107" i="13"/>
  <c r="H108" i="13"/>
  <c r="F110" i="13"/>
  <c r="D112" i="13"/>
  <c r="I113" i="13"/>
  <c r="G115" i="13"/>
  <c r="E117" i="13"/>
  <c r="C119" i="13"/>
  <c r="H120" i="13"/>
  <c r="F122" i="13"/>
  <c r="D124" i="13"/>
  <c r="I125" i="13"/>
  <c r="G127" i="13"/>
  <c r="E129" i="13"/>
  <c r="C131" i="13"/>
  <c r="H132" i="13"/>
  <c r="F134" i="13"/>
  <c r="D136" i="13"/>
  <c r="I137" i="13"/>
  <c r="G139" i="13"/>
  <c r="E141" i="13"/>
  <c r="C143" i="13"/>
  <c r="H144" i="13"/>
  <c r="D11" i="13"/>
  <c r="I12" i="13"/>
  <c r="G14" i="13"/>
  <c r="E16" i="13"/>
  <c r="C18" i="13"/>
  <c r="H19" i="13"/>
  <c r="F21" i="13"/>
  <c r="D23" i="13"/>
  <c r="I24" i="13"/>
  <c r="G26" i="13"/>
  <c r="E28" i="13"/>
  <c r="C30" i="13"/>
  <c r="H31" i="13"/>
  <c r="F33" i="13"/>
  <c r="D35" i="13"/>
  <c r="I36" i="13"/>
  <c r="G38" i="13"/>
  <c r="E40" i="13"/>
  <c r="C42" i="13"/>
  <c r="H43" i="13"/>
  <c r="F45" i="13"/>
  <c r="D47" i="13"/>
  <c r="I48" i="13"/>
  <c r="G50" i="13"/>
  <c r="E52" i="13"/>
  <c r="C54" i="13"/>
  <c r="H55" i="13"/>
  <c r="F57" i="13"/>
  <c r="D59" i="13"/>
  <c r="I60" i="13"/>
  <c r="G62" i="13"/>
  <c r="E64" i="13"/>
  <c r="C66" i="13"/>
  <c r="H67" i="13"/>
  <c r="F69" i="13"/>
  <c r="D71" i="13"/>
  <c r="I72" i="13"/>
  <c r="G74" i="13"/>
  <c r="E76" i="13"/>
  <c r="C78" i="13"/>
  <c r="H79" i="13"/>
  <c r="F81" i="13"/>
  <c r="D83" i="13"/>
  <c r="I84" i="13"/>
  <c r="G86" i="13"/>
  <c r="E88" i="13"/>
  <c r="C90" i="13"/>
  <c r="H91" i="13"/>
  <c r="F93" i="13"/>
  <c r="D95" i="13"/>
  <c r="I96" i="13"/>
  <c r="G98" i="13"/>
  <c r="E100" i="13"/>
  <c r="C102" i="13"/>
  <c r="H103" i="13"/>
  <c r="F105" i="13"/>
  <c r="D107" i="13"/>
  <c r="I108" i="13"/>
  <c r="G110" i="13"/>
  <c r="E112" i="13"/>
  <c r="C114" i="13"/>
  <c r="H115" i="13"/>
  <c r="F117" i="13"/>
  <c r="D119" i="13"/>
  <c r="I120" i="13"/>
  <c r="G122" i="13"/>
  <c r="E124" i="13"/>
  <c r="C126" i="13"/>
  <c r="H127" i="13"/>
  <c r="F129" i="13"/>
  <c r="D131" i="13"/>
  <c r="I132" i="13"/>
  <c r="G134" i="13"/>
  <c r="E136" i="13"/>
  <c r="C138" i="13"/>
  <c r="H139" i="13"/>
  <c r="F141" i="13"/>
  <c r="D143" i="13"/>
  <c r="I144" i="13"/>
  <c r="E15" i="13"/>
  <c r="E27" i="13"/>
  <c r="G37" i="13"/>
  <c r="D46" i="13"/>
  <c r="E11" i="13"/>
  <c r="C13" i="13"/>
  <c r="H14" i="13"/>
  <c r="F16" i="13"/>
  <c r="D18" i="13"/>
  <c r="I19" i="13"/>
  <c r="G21" i="13"/>
  <c r="E23" i="13"/>
  <c r="C25" i="13"/>
  <c r="H26" i="13"/>
  <c r="F28" i="13"/>
  <c r="D30" i="13"/>
  <c r="I31" i="13"/>
  <c r="G33" i="13"/>
  <c r="E35" i="13"/>
  <c r="C37" i="13"/>
  <c r="H38" i="13"/>
  <c r="F40" i="13"/>
  <c r="D42" i="13"/>
  <c r="I43" i="13"/>
  <c r="G45" i="13"/>
  <c r="E47" i="13"/>
  <c r="C49" i="13"/>
  <c r="H50" i="13"/>
  <c r="F52" i="13"/>
  <c r="D54" i="13"/>
  <c r="I55" i="13"/>
  <c r="G57" i="13"/>
  <c r="E59" i="13"/>
  <c r="C61" i="13"/>
  <c r="H62" i="13"/>
  <c r="F64" i="13"/>
  <c r="D66" i="13"/>
  <c r="I67" i="13"/>
  <c r="G69" i="13"/>
  <c r="E71" i="13"/>
  <c r="C73" i="13"/>
  <c r="H74" i="13"/>
  <c r="F76" i="13"/>
  <c r="D78" i="13"/>
  <c r="I79" i="13"/>
  <c r="G81" i="13"/>
  <c r="E83" i="13"/>
  <c r="C85" i="13"/>
  <c r="H86" i="13"/>
  <c r="F88" i="13"/>
  <c r="D90" i="13"/>
  <c r="I91" i="13"/>
  <c r="G93" i="13"/>
  <c r="E95" i="13"/>
  <c r="C97" i="13"/>
  <c r="H98" i="13"/>
  <c r="F100" i="13"/>
  <c r="D102" i="13"/>
  <c r="I103" i="13"/>
  <c r="G105" i="13"/>
  <c r="E107" i="13"/>
  <c r="C109" i="13"/>
  <c r="H110" i="13"/>
  <c r="F112" i="13"/>
  <c r="D114" i="13"/>
  <c r="I115" i="13"/>
  <c r="G117" i="13"/>
  <c r="E119" i="13"/>
  <c r="C121" i="13"/>
  <c r="H122" i="13"/>
  <c r="F124" i="13"/>
  <c r="D126" i="13"/>
  <c r="I127" i="13"/>
  <c r="G129" i="13"/>
  <c r="E131" i="13"/>
  <c r="C133" i="13"/>
  <c r="H134" i="13"/>
  <c r="F136" i="13"/>
  <c r="D138" i="13"/>
  <c r="I139" i="13"/>
  <c r="G141" i="13"/>
  <c r="E143" i="13"/>
  <c r="I10" i="13"/>
  <c r="F32" i="13"/>
  <c r="F11" i="13"/>
  <c r="D13" i="13"/>
  <c r="I14" i="13"/>
  <c r="G16" i="13"/>
  <c r="E18" i="13"/>
  <c r="C20" i="13"/>
  <c r="H21" i="13"/>
  <c r="F23" i="13"/>
  <c r="D25" i="13"/>
  <c r="I26" i="13"/>
  <c r="G28" i="13"/>
  <c r="E30" i="13"/>
  <c r="C32" i="13"/>
  <c r="H33" i="13"/>
  <c r="F35" i="13"/>
  <c r="D37" i="13"/>
  <c r="I38" i="13"/>
  <c r="G40" i="13"/>
  <c r="E42" i="13"/>
  <c r="C44" i="13"/>
  <c r="H45" i="13"/>
  <c r="F47" i="13"/>
  <c r="D49" i="13"/>
  <c r="I50" i="13"/>
  <c r="G52" i="13"/>
  <c r="E54" i="13"/>
  <c r="C56" i="13"/>
  <c r="H57" i="13"/>
  <c r="F59" i="13"/>
  <c r="D61" i="13"/>
  <c r="I62" i="13"/>
  <c r="G64" i="13"/>
  <c r="E66" i="13"/>
  <c r="C68" i="13"/>
  <c r="H69" i="13"/>
  <c r="F71" i="13"/>
  <c r="D73" i="13"/>
  <c r="I74" i="13"/>
  <c r="G76" i="13"/>
  <c r="E78" i="13"/>
  <c r="C80" i="13"/>
  <c r="H81" i="13"/>
  <c r="F83" i="13"/>
  <c r="D85" i="13"/>
  <c r="I86" i="13"/>
  <c r="G88" i="13"/>
  <c r="E90" i="13"/>
  <c r="C92" i="13"/>
  <c r="H93" i="13"/>
  <c r="F95" i="13"/>
  <c r="D97" i="13"/>
  <c r="I98" i="13"/>
  <c r="G100" i="13"/>
  <c r="E102" i="13"/>
  <c r="C104" i="13"/>
  <c r="H105" i="13"/>
  <c r="F107" i="13"/>
  <c r="D109" i="13"/>
  <c r="I110" i="13"/>
  <c r="G112" i="13"/>
  <c r="E114" i="13"/>
  <c r="C116" i="13"/>
  <c r="H117" i="13"/>
  <c r="F119" i="13"/>
  <c r="D121" i="13"/>
  <c r="I122" i="13"/>
  <c r="G124" i="13"/>
  <c r="E126" i="13"/>
  <c r="C128" i="13"/>
  <c r="H129" i="13"/>
  <c r="F131" i="13"/>
  <c r="D133" i="13"/>
  <c r="I134" i="13"/>
  <c r="G136" i="13"/>
  <c r="E138" i="13"/>
  <c r="C140" i="13"/>
  <c r="H141" i="13"/>
  <c r="F143" i="13"/>
  <c r="H10" i="13"/>
  <c r="G13" i="13"/>
  <c r="F20" i="13"/>
  <c r="G25" i="13"/>
  <c r="D34" i="13"/>
  <c r="F44" i="13"/>
  <c r="G11" i="13"/>
  <c r="E13" i="13"/>
  <c r="C15" i="13"/>
  <c r="H16" i="13"/>
  <c r="F18" i="13"/>
  <c r="D20" i="13"/>
  <c r="I21" i="13"/>
  <c r="G23" i="13"/>
  <c r="E25" i="13"/>
  <c r="C27" i="13"/>
  <c r="H28" i="13"/>
  <c r="F30" i="13"/>
  <c r="D32" i="13"/>
  <c r="I33" i="13"/>
  <c r="G35" i="13"/>
  <c r="E37" i="13"/>
  <c r="C39" i="13"/>
  <c r="H40" i="13"/>
  <c r="F42" i="13"/>
  <c r="D44" i="13"/>
  <c r="I45" i="13"/>
  <c r="G47" i="13"/>
  <c r="E49" i="13"/>
  <c r="C51" i="13"/>
  <c r="H52" i="13"/>
  <c r="F54" i="13"/>
  <c r="D56" i="13"/>
  <c r="I57" i="13"/>
  <c r="G59" i="13"/>
  <c r="E61" i="13"/>
  <c r="C63" i="13"/>
  <c r="H64" i="13"/>
  <c r="F66" i="13"/>
  <c r="D68" i="13"/>
  <c r="I69" i="13"/>
  <c r="G71" i="13"/>
  <c r="E73" i="13"/>
  <c r="C75" i="13"/>
  <c r="H76" i="13"/>
  <c r="F78" i="13"/>
  <c r="D80" i="13"/>
  <c r="I81" i="13"/>
  <c r="G83" i="13"/>
  <c r="E85" i="13"/>
  <c r="C87" i="13"/>
  <c r="H88" i="13"/>
  <c r="F90" i="13"/>
  <c r="D92" i="13"/>
  <c r="I93" i="13"/>
  <c r="G95" i="13"/>
  <c r="E97" i="13"/>
  <c r="C99" i="13"/>
  <c r="H100" i="13"/>
  <c r="F102" i="13"/>
  <c r="D104" i="13"/>
  <c r="I105" i="13"/>
  <c r="G107" i="13"/>
  <c r="E109" i="13"/>
  <c r="C111" i="13"/>
  <c r="H112" i="13"/>
  <c r="F114" i="13"/>
  <c r="D116" i="13"/>
  <c r="I117" i="13"/>
  <c r="G119" i="13"/>
  <c r="E121" i="13"/>
  <c r="C123" i="13"/>
  <c r="H124" i="13"/>
  <c r="F126" i="13"/>
  <c r="D128" i="13"/>
  <c r="I129" i="13"/>
  <c r="G131" i="13"/>
  <c r="E133" i="13"/>
  <c r="C135" i="13"/>
  <c r="H136" i="13"/>
  <c r="F138" i="13"/>
  <c r="D140" i="13"/>
  <c r="I141" i="13"/>
  <c r="G143" i="13"/>
  <c r="G10" i="13"/>
  <c r="C17" i="13"/>
  <c r="I35" i="13"/>
  <c r="H11" i="13"/>
  <c r="F13" i="13"/>
  <c r="D15" i="13"/>
  <c r="I16" i="13"/>
  <c r="G18" i="13"/>
  <c r="E20" i="13"/>
  <c r="C22" i="13"/>
  <c r="H23" i="13"/>
  <c r="F25" i="13"/>
  <c r="D27" i="13"/>
  <c r="I28" i="13"/>
  <c r="G30" i="13"/>
  <c r="E32" i="13"/>
  <c r="C34" i="13"/>
  <c r="H35" i="13"/>
  <c r="F37" i="13"/>
  <c r="D39" i="13"/>
  <c r="I40" i="13"/>
  <c r="G42" i="13"/>
  <c r="E44" i="13"/>
  <c r="C46" i="13"/>
  <c r="H47" i="13"/>
  <c r="F49" i="13"/>
  <c r="D51" i="13"/>
  <c r="I52" i="13"/>
  <c r="G54" i="13"/>
  <c r="E56" i="13"/>
  <c r="C58" i="13"/>
  <c r="H59" i="13"/>
  <c r="F61" i="13"/>
  <c r="D63" i="13"/>
  <c r="I64" i="13"/>
  <c r="G66" i="13"/>
  <c r="E68" i="13"/>
  <c r="C70" i="13"/>
  <c r="H71" i="13"/>
  <c r="F73" i="13"/>
  <c r="D75" i="13"/>
  <c r="I76" i="13"/>
  <c r="G78" i="13"/>
  <c r="E80" i="13"/>
  <c r="C82" i="13"/>
  <c r="H83" i="13"/>
  <c r="F85" i="13"/>
  <c r="D87" i="13"/>
  <c r="I88" i="13"/>
  <c r="G90" i="13"/>
  <c r="E92" i="13"/>
  <c r="C94" i="13"/>
  <c r="H95" i="13"/>
  <c r="F97" i="13"/>
  <c r="D99" i="13"/>
  <c r="I100" i="13"/>
  <c r="G102" i="13"/>
  <c r="E104" i="13"/>
  <c r="C106" i="13"/>
  <c r="H107" i="13"/>
  <c r="F109" i="13"/>
  <c r="D111" i="13"/>
  <c r="I112" i="13"/>
  <c r="G114" i="13"/>
  <c r="E116" i="13"/>
  <c r="C118" i="13"/>
  <c r="H119" i="13"/>
  <c r="F121" i="13"/>
  <c r="D123" i="13"/>
  <c r="I124" i="13"/>
  <c r="G126" i="13"/>
  <c r="E128" i="13"/>
  <c r="C130" i="13"/>
  <c r="H131" i="13"/>
  <c r="F133" i="13"/>
  <c r="D135" i="13"/>
  <c r="I136" i="13"/>
  <c r="G138" i="13"/>
  <c r="E140" i="13"/>
  <c r="C142" i="13"/>
  <c r="H143" i="13"/>
  <c r="I11" i="13"/>
  <c r="D22" i="13"/>
  <c r="H30" i="13"/>
  <c r="C41" i="13"/>
  <c r="H18" i="13"/>
  <c r="C12" i="13"/>
  <c r="H13" i="13"/>
  <c r="F15" i="13"/>
  <c r="D17" i="13"/>
  <c r="I18" i="13"/>
  <c r="G20" i="13"/>
  <c r="E22" i="13"/>
  <c r="C24" i="13"/>
  <c r="H25" i="13"/>
  <c r="F27" i="13"/>
  <c r="D29" i="13"/>
  <c r="I30" i="13"/>
  <c r="G32" i="13"/>
  <c r="E34" i="13"/>
  <c r="C36" i="13"/>
  <c r="H37" i="13"/>
  <c r="F39" i="13"/>
  <c r="D41" i="13"/>
  <c r="I42" i="13"/>
  <c r="G44" i="13"/>
  <c r="E46" i="13"/>
  <c r="C48" i="13"/>
  <c r="H49" i="13"/>
  <c r="F51" i="13"/>
  <c r="D53" i="13"/>
  <c r="I54" i="13"/>
  <c r="G56" i="13"/>
  <c r="E58" i="13"/>
  <c r="C60" i="13"/>
  <c r="H61" i="13"/>
  <c r="F63" i="13"/>
  <c r="D65" i="13"/>
  <c r="I66" i="13"/>
  <c r="G68" i="13"/>
  <c r="E70" i="13"/>
  <c r="C72" i="13"/>
  <c r="H73" i="13"/>
  <c r="F75" i="13"/>
  <c r="D77" i="13"/>
  <c r="I78" i="13"/>
  <c r="G80" i="13"/>
  <c r="E82" i="13"/>
  <c r="C84" i="13"/>
  <c r="H85" i="13"/>
  <c r="F87" i="13"/>
  <c r="D89" i="13"/>
  <c r="I90" i="13"/>
  <c r="G92" i="13"/>
  <c r="E94" i="13"/>
  <c r="C96" i="13"/>
  <c r="H97" i="13"/>
  <c r="F99" i="13"/>
  <c r="D101" i="13"/>
  <c r="I102" i="13"/>
  <c r="G104" i="13"/>
  <c r="E106" i="13"/>
  <c r="C108" i="13"/>
  <c r="H109" i="13"/>
  <c r="F111" i="13"/>
  <c r="D113" i="13"/>
  <c r="I114" i="13"/>
  <c r="G116" i="13"/>
  <c r="E118" i="13"/>
  <c r="C120" i="13"/>
  <c r="H121" i="13"/>
  <c r="F123" i="13"/>
  <c r="D125" i="13"/>
  <c r="I126" i="13"/>
  <c r="G128" i="13"/>
  <c r="E130" i="13"/>
  <c r="C132" i="13"/>
  <c r="H133" i="13"/>
  <c r="F135" i="13"/>
  <c r="D137" i="13"/>
  <c r="I138" i="13"/>
  <c r="G140" i="13"/>
  <c r="E142" i="13"/>
  <c r="C144" i="13"/>
  <c r="D12" i="13"/>
  <c r="I13" i="13"/>
  <c r="G15" i="13"/>
  <c r="E17" i="13"/>
  <c r="C19" i="13"/>
  <c r="H20" i="13"/>
  <c r="F22" i="13"/>
  <c r="E39" i="13"/>
  <c r="G51" i="13"/>
  <c r="I61" i="13"/>
  <c r="D72" i="13"/>
  <c r="F82" i="13"/>
  <c r="H92" i="13"/>
  <c r="C103" i="13"/>
  <c r="E113" i="13"/>
  <c r="G123" i="13"/>
  <c r="I133" i="13"/>
  <c r="D144" i="13"/>
  <c r="E53" i="13"/>
  <c r="I73" i="13"/>
  <c r="F94" i="13"/>
  <c r="C115" i="13"/>
  <c r="G135" i="13"/>
  <c r="D130" i="13"/>
  <c r="H102" i="13"/>
  <c r="G39" i="13"/>
  <c r="C53" i="13"/>
  <c r="E63" i="13"/>
  <c r="G73" i="13"/>
  <c r="I83" i="13"/>
  <c r="D94" i="13"/>
  <c r="F104" i="13"/>
  <c r="H114" i="13"/>
  <c r="C125" i="13"/>
  <c r="E135" i="13"/>
  <c r="G63" i="13"/>
  <c r="D84" i="13"/>
  <c r="H104" i="13"/>
  <c r="E125" i="13"/>
  <c r="G109" i="13"/>
  <c r="D82" i="13"/>
  <c r="E41" i="13"/>
  <c r="I143" i="13"/>
  <c r="D24" i="13"/>
  <c r="H42" i="13"/>
  <c r="H54" i="13"/>
  <c r="C65" i="13"/>
  <c r="E75" i="13"/>
  <c r="G85" i="13"/>
  <c r="I95" i="13"/>
  <c r="D106" i="13"/>
  <c r="F116" i="13"/>
  <c r="H126" i="13"/>
  <c r="C137" i="13"/>
  <c r="E99" i="13"/>
  <c r="I25" i="13"/>
  <c r="C43" i="13"/>
  <c r="C55" i="13"/>
  <c r="E65" i="13"/>
  <c r="G75" i="13"/>
  <c r="I85" i="13"/>
  <c r="D96" i="13"/>
  <c r="F106" i="13"/>
  <c r="H116" i="13"/>
  <c r="C127" i="13"/>
  <c r="E137" i="13"/>
  <c r="E87" i="13"/>
  <c r="F128" i="13"/>
  <c r="C139" i="13"/>
  <c r="D58" i="13"/>
  <c r="G61" i="13"/>
  <c r="G27" i="13"/>
  <c r="H44" i="13"/>
  <c r="F56" i="13"/>
  <c r="H66" i="13"/>
  <c r="C77" i="13"/>
  <c r="G97" i="13"/>
  <c r="I107" i="13"/>
  <c r="D118" i="13"/>
  <c r="H138" i="13"/>
  <c r="H78" i="13"/>
  <c r="E123" i="13"/>
  <c r="E29" i="13"/>
  <c r="F46" i="13"/>
  <c r="H56" i="13"/>
  <c r="C67" i="13"/>
  <c r="E77" i="13"/>
  <c r="G87" i="13"/>
  <c r="I97" i="13"/>
  <c r="D108" i="13"/>
  <c r="F118" i="13"/>
  <c r="H128" i="13"/>
  <c r="C89" i="13"/>
  <c r="C113" i="13"/>
  <c r="C31" i="13"/>
  <c r="I47" i="13"/>
  <c r="F68" i="13"/>
  <c r="I119" i="13"/>
  <c r="F140" i="13"/>
  <c r="H32" i="13"/>
  <c r="D48" i="13"/>
  <c r="F58" i="13"/>
  <c r="H68" i="13"/>
  <c r="C79" i="13"/>
  <c r="E89" i="13"/>
  <c r="G99" i="13"/>
  <c r="I109" i="13"/>
  <c r="D120" i="13"/>
  <c r="F130" i="13"/>
  <c r="H140" i="13"/>
  <c r="G121" i="13"/>
  <c r="F92" i="13"/>
  <c r="F34" i="13"/>
  <c r="G49" i="13"/>
  <c r="I59" i="13"/>
  <c r="D70" i="13"/>
  <c r="F80" i="13"/>
  <c r="H90" i="13"/>
  <c r="C101" i="13"/>
  <c r="E111" i="13"/>
  <c r="I131" i="13"/>
  <c r="D142" i="13"/>
  <c r="D36" i="13"/>
  <c r="I49" i="13"/>
  <c r="D60" i="13"/>
  <c r="F70" i="13"/>
  <c r="H80" i="13"/>
  <c r="C91" i="13"/>
  <c r="E101" i="13"/>
  <c r="G111" i="13"/>
  <c r="I121" i="13"/>
  <c r="D132" i="13"/>
  <c r="F142" i="13"/>
  <c r="I37" i="13"/>
  <c r="E51" i="13"/>
  <c r="I71" i="13"/>
  <c r="G133" i="13"/>
  <c r="F10" i="13"/>
  <c r="E10" i="13"/>
  <c r="D10" i="13"/>
  <c r="C10" i="13"/>
  <c r="D5" i="5"/>
  <c r="D10" i="5"/>
  <c r="D11" i="5"/>
  <c r="D12" i="5"/>
  <c r="D13" i="5"/>
  <c r="D14" i="5"/>
  <c r="D15" i="5"/>
  <c r="D16" i="5"/>
  <c r="D17" i="5"/>
  <c r="D18" i="5"/>
  <c r="D19" i="5"/>
  <c r="D20" i="5"/>
  <c r="D21" i="5"/>
  <c r="D22" i="5"/>
  <c r="D23" i="5"/>
  <c r="D24" i="5"/>
  <c r="D25" i="5"/>
  <c r="D26" i="5"/>
  <c r="D27" i="5"/>
  <c r="D28" i="5"/>
  <c r="D29" i="5"/>
  <c r="Q15" i="3" l="1"/>
  <c r="R15" i="3" s="1"/>
  <c r="A15" i="3"/>
  <c r="A18" i="7"/>
  <c r="A17" i="7"/>
  <c r="A16" i="7"/>
  <c r="A15" i="7"/>
  <c r="A14" i="7"/>
  <c r="A13" i="7"/>
  <c r="A12" i="7"/>
  <c r="A11" i="7"/>
  <c r="A6" i="7" l="1"/>
  <c r="A7"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B27" i="5"/>
  <c r="B28" i="5"/>
  <c r="B29" i="5"/>
  <c r="B10" i="5"/>
  <c r="B11" i="5"/>
  <c r="B12" i="5"/>
  <c r="F12" i="5" s="1"/>
  <c r="B13" i="5"/>
  <c r="F13" i="5" s="1"/>
  <c r="B14" i="5"/>
  <c r="F14" i="5" s="1"/>
  <c r="B15" i="5"/>
  <c r="F15" i="5" s="1"/>
  <c r="B16" i="5"/>
  <c r="B17" i="5"/>
  <c r="B18" i="5"/>
  <c r="F18" i="5" s="1"/>
  <c r="B19" i="5"/>
  <c r="F19" i="5" s="1"/>
  <c r="B20" i="5"/>
  <c r="F20" i="5" s="1"/>
  <c r="B21" i="5"/>
  <c r="F21" i="5" s="1"/>
  <c r="B22" i="5"/>
  <c r="B23" i="5"/>
  <c r="B24" i="5"/>
  <c r="F24" i="5" s="1"/>
  <c r="B25" i="5"/>
  <c r="F25" i="5" s="1"/>
  <c r="B26" i="5"/>
  <c r="F26" i="5" s="1"/>
  <c r="B5" i="5"/>
  <c r="A5" i="5"/>
  <c r="F5" i="5" l="1"/>
  <c r="E29" i="5"/>
  <c r="F29" i="5"/>
  <c r="E28" i="5"/>
  <c r="F28" i="5"/>
  <c r="E27" i="5"/>
  <c r="F27" i="5"/>
  <c r="E17" i="5"/>
  <c r="F17" i="5"/>
  <c r="E16" i="5"/>
  <c r="F16" i="5"/>
  <c r="E23" i="5"/>
  <c r="F23" i="5"/>
  <c r="E11" i="5"/>
  <c r="F11" i="5"/>
  <c r="E22" i="5"/>
  <c r="F22" i="5"/>
  <c r="E10" i="5"/>
  <c r="F10" i="5"/>
  <c r="E5" i="5"/>
  <c r="E18" i="5"/>
  <c r="E20" i="5"/>
  <c r="E19" i="5"/>
  <c r="E14" i="5"/>
  <c r="E25" i="5"/>
  <c r="E13" i="5"/>
  <c r="E15" i="5"/>
  <c r="E26" i="5"/>
  <c r="E24" i="5"/>
  <c r="E12" i="5"/>
  <c r="E21" i="5"/>
  <c r="K5" i="5"/>
  <c r="H5" i="5"/>
  <c r="K26" i="5"/>
  <c r="H26" i="5"/>
  <c r="M26" i="5" s="1"/>
  <c r="O26" i="5" s="1"/>
  <c r="K22" i="5"/>
  <c r="H22" i="5"/>
  <c r="M22" i="5" s="1"/>
  <c r="K18" i="5"/>
  <c r="H18" i="5"/>
  <c r="K14" i="5"/>
  <c r="H14" i="5"/>
  <c r="K23" i="5"/>
  <c r="H23" i="5"/>
  <c r="K25" i="5"/>
  <c r="H25" i="5"/>
  <c r="K21" i="5"/>
  <c r="H21" i="5"/>
  <c r="K17" i="5"/>
  <c r="H17" i="5"/>
  <c r="K13" i="5"/>
  <c r="H13" i="5"/>
  <c r="K29" i="5"/>
  <c r="H29" i="5"/>
  <c r="K19" i="5"/>
  <c r="H19" i="5"/>
  <c r="K15" i="5"/>
  <c r="H15" i="5"/>
  <c r="K28" i="5"/>
  <c r="H28" i="5"/>
  <c r="K24" i="5"/>
  <c r="H24" i="5"/>
  <c r="K20" i="5"/>
  <c r="H20" i="5"/>
  <c r="K16" i="5"/>
  <c r="H16" i="5"/>
  <c r="K12" i="5"/>
  <c r="H12" i="5"/>
  <c r="K27" i="5"/>
  <c r="H27" i="5"/>
  <c r="M27" i="5" s="1"/>
  <c r="O27" i="5" s="1"/>
  <c r="K11" i="5"/>
  <c r="H11" i="5"/>
  <c r="K10" i="5"/>
  <c r="H10" i="5"/>
  <c r="K9" i="5"/>
  <c r="H9" i="5"/>
  <c r="K8" i="5"/>
  <c r="H8" i="5"/>
  <c r="K7" i="5"/>
  <c r="H7" i="5"/>
  <c r="K6" i="5"/>
  <c r="H6" i="5"/>
  <c r="G28" i="5" l="1"/>
  <c r="L28" i="5" s="1"/>
  <c r="N28" i="5" s="1"/>
  <c r="G16" i="5"/>
  <c r="L16" i="5" s="1"/>
  <c r="N16" i="5" s="1"/>
  <c r="T7" i="5"/>
  <c r="T6" i="5"/>
  <c r="G5" i="5"/>
  <c r="M5" i="5"/>
  <c r="O5" i="5" s="1"/>
  <c r="G14" i="5"/>
  <c r="L14" i="5" s="1"/>
  <c r="N14" i="5" s="1"/>
  <c r="G24" i="5"/>
  <c r="L24" i="5" s="1"/>
  <c r="N24" i="5" s="1"/>
  <c r="G26" i="5"/>
  <c r="L26" i="5" s="1"/>
  <c r="N26" i="5" s="1"/>
  <c r="G21" i="5"/>
  <c r="L21" i="5" s="1"/>
  <c r="N21" i="5" s="1"/>
  <c r="O22" i="5"/>
  <c r="G20" i="5"/>
  <c r="L20" i="5" s="1"/>
  <c r="N20" i="5" s="1"/>
  <c r="G17" i="5"/>
  <c r="L17" i="5" s="1"/>
  <c r="N17" i="5" s="1"/>
  <c r="G23" i="5"/>
  <c r="G10" i="5"/>
  <c r="G19" i="5"/>
  <c r="G29" i="5"/>
  <c r="G18" i="5"/>
  <c r="G12" i="5"/>
  <c r="G22" i="5"/>
  <c r="G27" i="5"/>
  <c r="G13" i="5"/>
  <c r="L13" i="5" s="1"/>
  <c r="N13" i="5" s="1"/>
  <c r="G15" i="5"/>
  <c r="G25" i="5"/>
  <c r="G11" i="5"/>
  <c r="M24" i="5"/>
  <c r="O24" i="5" s="1"/>
  <c r="M8" i="5"/>
  <c r="O8" i="5" s="1"/>
  <c r="M15" i="5"/>
  <c r="O15" i="5" s="1"/>
  <c r="M9" i="5"/>
  <c r="O9" i="5" s="1"/>
  <c r="M17" i="5"/>
  <c r="O17" i="5" s="1"/>
  <c r="M12" i="5"/>
  <c r="O12" i="5" s="1"/>
  <c r="M18" i="5"/>
  <c r="O18" i="5" s="1"/>
  <c r="M21" i="5"/>
  <c r="O21" i="5" s="1"/>
  <c r="M19" i="5"/>
  <c r="O19" i="5" s="1"/>
  <c r="M10" i="5"/>
  <c r="O10" i="5" s="1"/>
  <c r="M25" i="5"/>
  <c r="O25" i="5" s="1"/>
  <c r="M16" i="5"/>
  <c r="O16" i="5" s="1"/>
  <c r="M23" i="5"/>
  <c r="O23" i="5" s="1"/>
  <c r="M28" i="5"/>
  <c r="O28" i="5" s="1"/>
  <c r="M20" i="5"/>
  <c r="O20" i="5" s="1"/>
  <c r="M11" i="5"/>
  <c r="O11" i="5" s="1"/>
  <c r="M6" i="5"/>
  <c r="O6" i="5" s="1"/>
  <c r="M13" i="5"/>
  <c r="O13" i="5" s="1"/>
  <c r="M29" i="5"/>
  <c r="O29" i="5" s="1"/>
  <c r="M14" i="5"/>
  <c r="O14" i="5" s="1"/>
  <c r="M7" i="5"/>
  <c r="O7" i="5" s="1"/>
  <c r="I28" i="5" l="1"/>
  <c r="J28" i="5" s="1"/>
  <c r="I16" i="5"/>
  <c r="J16" i="5" s="1"/>
  <c r="I24" i="5"/>
  <c r="J24" i="5" s="1"/>
  <c r="I14" i="5"/>
  <c r="J14" i="5" s="1"/>
  <c r="I26" i="5"/>
  <c r="J26" i="5" s="1"/>
  <c r="I21" i="5"/>
  <c r="J21" i="5" s="1"/>
  <c r="I20" i="5"/>
  <c r="J20" i="5" s="1"/>
  <c r="I13" i="5"/>
  <c r="J13" i="5" s="1"/>
  <c r="I17" i="5"/>
  <c r="J17" i="5" s="1"/>
  <c r="I18" i="5"/>
  <c r="J18" i="5" s="1"/>
  <c r="L18" i="5"/>
  <c r="N18" i="5" s="1"/>
  <c r="I10" i="5"/>
  <c r="J10" i="5" s="1"/>
  <c r="L10" i="5"/>
  <c r="N10" i="5" s="1"/>
  <c r="I25" i="5"/>
  <c r="J25" i="5" s="1"/>
  <c r="L25" i="5"/>
  <c r="N25" i="5" s="1"/>
  <c r="I23" i="5"/>
  <c r="J23" i="5" s="1"/>
  <c r="L23" i="5"/>
  <c r="N23" i="5" s="1"/>
  <c r="I29" i="5"/>
  <c r="J29" i="5" s="1"/>
  <c r="L29" i="5"/>
  <c r="N29" i="5" s="1"/>
  <c r="I19" i="5"/>
  <c r="J19" i="5" s="1"/>
  <c r="L19" i="5"/>
  <c r="N19" i="5" s="1"/>
  <c r="I15" i="5"/>
  <c r="J15" i="5" s="1"/>
  <c r="L15" i="5"/>
  <c r="N15" i="5" s="1"/>
  <c r="I12" i="5"/>
  <c r="J12" i="5" s="1"/>
  <c r="L12" i="5"/>
  <c r="N12" i="5" s="1"/>
  <c r="I27" i="5"/>
  <c r="J27" i="5" s="1"/>
  <c r="L27" i="5"/>
  <c r="N27" i="5" s="1"/>
  <c r="I22" i="5"/>
  <c r="J22" i="5" s="1"/>
  <c r="L22" i="5"/>
  <c r="N22" i="5" s="1"/>
  <c r="I11" i="5"/>
  <c r="J11" i="5" s="1"/>
  <c r="L11" i="5"/>
  <c r="N11" i="5" s="1"/>
  <c r="A28" i="3"/>
  <c r="A89" i="3"/>
  <c r="A139" i="3"/>
  <c r="A52" i="3"/>
  <c r="A100" i="3"/>
  <c r="A19" i="3"/>
  <c r="A77" i="3"/>
  <c r="A138" i="3"/>
  <c r="A124" i="3"/>
  <c r="A53" i="3"/>
  <c r="A102" i="3"/>
  <c r="A31" i="3"/>
  <c r="A79" i="3"/>
  <c r="A32" i="3"/>
  <c r="A104" i="3"/>
  <c r="A33" i="3"/>
  <c r="A82" i="3"/>
  <c r="A119" i="3"/>
  <c r="A41" i="3"/>
  <c r="A142" i="3"/>
  <c r="A17" i="3"/>
  <c r="A76" i="3"/>
  <c r="A29" i="3"/>
  <c r="A101" i="3"/>
  <c r="A30" i="3"/>
  <c r="A90" i="3"/>
  <c r="A18" i="3"/>
  <c r="A103" i="3"/>
  <c r="A56" i="3"/>
  <c r="A140" i="3"/>
  <c r="A45" i="3"/>
  <c r="A81" i="3"/>
  <c r="A105" i="3"/>
  <c r="A94" i="3"/>
  <c r="A23" i="3"/>
  <c r="A35" i="3"/>
  <c r="A47" i="3"/>
  <c r="A59" i="3"/>
  <c r="A71" i="3"/>
  <c r="A83" i="3"/>
  <c r="A95" i="3"/>
  <c r="A107" i="3"/>
  <c r="A131" i="3"/>
  <c r="A143" i="3"/>
  <c r="A64" i="3"/>
  <c r="A125" i="3"/>
  <c r="A54" i="3"/>
  <c r="A114" i="3"/>
  <c r="A21" i="3"/>
  <c r="A60" i="3"/>
  <c r="A67" i="3"/>
  <c r="A92" i="3"/>
  <c r="A141" i="3"/>
  <c r="A34" i="3"/>
  <c r="A24" i="3"/>
  <c r="A36" i="3"/>
  <c r="A48" i="3"/>
  <c r="A72" i="3"/>
  <c r="A84" i="3"/>
  <c r="A96" i="3"/>
  <c r="A108" i="3"/>
  <c r="A120" i="3"/>
  <c r="A132" i="3"/>
  <c r="A144" i="3"/>
  <c r="A136" i="3"/>
  <c r="A42" i="3"/>
  <c r="A44" i="3"/>
  <c r="A46" i="3"/>
  <c r="A61" i="3"/>
  <c r="A133" i="3"/>
  <c r="A68" i="3"/>
  <c r="A106" i="3"/>
  <c r="A80" i="3"/>
  <c r="A99" i="3"/>
  <c r="A123" i="3"/>
  <c r="A65" i="3"/>
  <c r="A126" i="3"/>
  <c r="A55" i="3"/>
  <c r="A91" i="3"/>
  <c r="A116" i="3"/>
  <c r="A57" i="3"/>
  <c r="A93" i="3"/>
  <c r="A118" i="3"/>
  <c r="A49" i="3"/>
  <c r="A97" i="3"/>
  <c r="A109" i="3"/>
  <c r="A121" i="3"/>
  <c r="A112" i="3"/>
  <c r="A113" i="3"/>
  <c r="A20" i="3"/>
  <c r="A66" i="3"/>
  <c r="A127" i="3"/>
  <c r="A11" i="3"/>
  <c r="A129" i="3"/>
  <c r="A22" i="3"/>
  <c r="A70" i="3"/>
  <c r="A25" i="3"/>
  <c r="A85" i="3"/>
  <c r="A16" i="3"/>
  <c r="A26" i="3"/>
  <c r="A38" i="3"/>
  <c r="A50" i="3"/>
  <c r="A62" i="3"/>
  <c r="A74" i="3"/>
  <c r="A86" i="3"/>
  <c r="A98" i="3"/>
  <c r="A110" i="3"/>
  <c r="A122" i="3"/>
  <c r="A134" i="3"/>
  <c r="A40" i="3"/>
  <c r="A88" i="3"/>
  <c r="A137" i="3"/>
  <c r="A78" i="3"/>
  <c r="A43" i="3"/>
  <c r="A115" i="3"/>
  <c r="A128" i="3"/>
  <c r="A69" i="3"/>
  <c r="A117" i="3"/>
  <c r="A58" i="3"/>
  <c r="A130" i="3"/>
  <c r="A37" i="3"/>
  <c r="A73" i="3"/>
  <c r="A13" i="3"/>
  <c r="A27" i="3"/>
  <c r="A39" i="3"/>
  <c r="A51" i="3"/>
  <c r="A63" i="3"/>
  <c r="A75" i="3"/>
  <c r="A87" i="3"/>
  <c r="A111" i="3"/>
  <c r="A135" i="3"/>
  <c r="Q66" i="3"/>
  <c r="R66" i="3" s="1"/>
  <c r="Q122" i="3"/>
  <c r="R122" i="3" s="1"/>
  <c r="Q42" i="3"/>
  <c r="R42" i="3" s="1"/>
  <c r="Q22" i="3"/>
  <c r="R22" i="3" s="1"/>
  <c r="Q70" i="3"/>
  <c r="R70" i="3" s="1"/>
  <c r="Q119" i="3"/>
  <c r="R119" i="3" s="1"/>
  <c r="Q134" i="3"/>
  <c r="R134" i="3" s="1"/>
  <c r="Q34" i="3"/>
  <c r="R34" i="3" s="1"/>
  <c r="Q86" i="3"/>
  <c r="R86" i="3" s="1"/>
  <c r="Q18" i="3"/>
  <c r="R18" i="3" s="1"/>
  <c r="Q46" i="3"/>
  <c r="R46" i="3" s="1"/>
  <c r="Q106" i="3"/>
  <c r="R106" i="3" s="1"/>
  <c r="Q69" i="3"/>
  <c r="R69" i="3" s="1"/>
  <c r="Q121" i="3"/>
  <c r="R121" i="3" s="1"/>
  <c r="Q13" i="3"/>
  <c r="R13" i="3" s="1"/>
  <c r="Q11" i="3"/>
  <c r="R11" i="3" s="1"/>
  <c r="Q78" i="3"/>
  <c r="R78" i="3" s="1"/>
  <c r="Q27" i="3"/>
  <c r="R27" i="3" s="1"/>
  <c r="Q75" i="3"/>
  <c r="R75" i="3" s="1"/>
  <c r="Q130" i="3"/>
  <c r="R130" i="3" s="1"/>
  <c r="Q50" i="3"/>
  <c r="R50" i="3" s="1"/>
  <c r="Q123" i="3"/>
  <c r="R123" i="3" s="1"/>
  <c r="Q116" i="3"/>
  <c r="R116" i="3" s="1"/>
  <c r="Q85" i="3"/>
  <c r="R85" i="3" s="1"/>
  <c r="Q65" i="3"/>
  <c r="R65" i="3" s="1"/>
  <c r="Q99" i="3"/>
  <c r="R99" i="3" s="1"/>
  <c r="Q38" i="3"/>
  <c r="R38" i="3" s="1"/>
  <c r="Q74" i="3"/>
  <c r="R74" i="3" s="1"/>
  <c r="Q126" i="3"/>
  <c r="R126" i="3" s="1"/>
  <c r="Q40" i="3"/>
  <c r="R40" i="3" s="1"/>
  <c r="Q51" i="3"/>
  <c r="R51" i="3" s="1"/>
  <c r="Q91" i="3"/>
  <c r="R91" i="3" s="1"/>
  <c r="Q97" i="3"/>
  <c r="R97" i="3" s="1"/>
  <c r="Q92" i="3"/>
  <c r="R92" i="3" s="1"/>
  <c r="Q81" i="3"/>
  <c r="R81" i="3" s="1"/>
  <c r="Q21" i="3"/>
  <c r="R21" i="3" s="1"/>
  <c r="Q113" i="3"/>
  <c r="R113" i="3" s="1"/>
  <c r="Q76" i="3"/>
  <c r="R76" i="3" s="1"/>
  <c r="Q143" i="3"/>
  <c r="R143" i="3" s="1"/>
  <c r="Q117" i="3"/>
  <c r="R117" i="3" s="1"/>
  <c r="Q45" i="3"/>
  <c r="R45" i="3" s="1"/>
  <c r="Q29" i="3"/>
  <c r="R29" i="3" s="1"/>
  <c r="Q109" i="3"/>
  <c r="R109" i="3" s="1"/>
  <c r="Q31" i="3"/>
  <c r="R31" i="3" s="1"/>
  <c r="Q63" i="3"/>
  <c r="R63" i="3" s="1"/>
  <c r="Q118" i="3"/>
  <c r="R118" i="3" s="1"/>
  <c r="Q47" i="3"/>
  <c r="R47" i="3" s="1"/>
  <c r="Q17" i="3"/>
  <c r="R17" i="3" s="1"/>
  <c r="Q120" i="3"/>
  <c r="R120" i="3" s="1"/>
  <c r="Q54" i="3"/>
  <c r="R54" i="3" s="1"/>
  <c r="Q131" i="3"/>
  <c r="R131" i="3" s="1"/>
  <c r="Q102" i="3"/>
  <c r="R102" i="3" s="1"/>
  <c r="Q90" i="3"/>
  <c r="R90" i="3" s="1"/>
  <c r="Q82" i="3"/>
  <c r="R82" i="3" s="1"/>
  <c r="Q28" i="3"/>
  <c r="R28" i="3" s="1"/>
  <c r="Q26" i="3"/>
  <c r="R26" i="3" s="1"/>
  <c r="Q88" i="3"/>
  <c r="R88" i="3" s="1"/>
  <c r="Q30" i="3"/>
  <c r="R30" i="3" s="1"/>
  <c r="Q64" i="3"/>
  <c r="R64" i="3" s="1"/>
  <c r="Q133" i="3"/>
  <c r="R133" i="3" s="1"/>
  <c r="Q137" i="3"/>
  <c r="R137" i="3" s="1"/>
  <c r="Q44" i="3"/>
  <c r="R44" i="3" s="1"/>
  <c r="Q56" i="3"/>
  <c r="R56" i="3" s="1"/>
  <c r="Q71" i="3"/>
  <c r="R71" i="3" s="1"/>
  <c r="Q25" i="3"/>
  <c r="R25" i="3" s="1"/>
  <c r="Q39" i="3"/>
  <c r="R39" i="3" s="1"/>
  <c r="Q98" i="3"/>
  <c r="R98" i="3" s="1"/>
  <c r="Q128" i="3"/>
  <c r="R128" i="3" s="1"/>
  <c r="Q129" i="3"/>
  <c r="R129" i="3" s="1"/>
  <c r="Q20" i="3"/>
  <c r="R20" i="3" s="1"/>
  <c r="Q93" i="3"/>
  <c r="R93" i="3" s="1"/>
  <c r="Q37" i="3"/>
  <c r="R37" i="3" s="1"/>
  <c r="Q132" i="3"/>
  <c r="R132" i="3" s="1"/>
  <c r="Q114" i="3"/>
  <c r="R114" i="3" s="1"/>
  <c r="Q68" i="3"/>
  <c r="R68" i="3" s="1"/>
  <c r="Q73" i="3"/>
  <c r="R73" i="3" s="1"/>
  <c r="Q103" i="3"/>
  <c r="R103" i="3" s="1"/>
  <c r="Q101" i="3"/>
  <c r="R101" i="3" s="1"/>
  <c r="Q138" i="3"/>
  <c r="R138" i="3" s="1"/>
  <c r="Q95" i="3"/>
  <c r="R95" i="3" s="1"/>
  <c r="Q57" i="3"/>
  <c r="R57" i="3" s="1"/>
  <c r="Q139" i="3"/>
  <c r="R139" i="3" s="1"/>
  <c r="Q24" i="3"/>
  <c r="R24" i="3" s="1"/>
  <c r="Q89" i="3"/>
  <c r="R89" i="3" s="1"/>
  <c r="Q67" i="3"/>
  <c r="R67" i="3" s="1"/>
  <c r="Q79" i="3"/>
  <c r="R79" i="3" s="1"/>
  <c r="Q61" i="3"/>
  <c r="R61" i="3" s="1"/>
  <c r="A14" i="3"/>
  <c r="Q48" i="3"/>
  <c r="R48" i="3" s="1"/>
  <c r="Q41" i="3"/>
  <c r="R41" i="3" s="1"/>
  <c r="Q43" i="3"/>
  <c r="R43" i="3" s="1"/>
  <c r="Q105" i="3"/>
  <c r="R105" i="3" s="1"/>
  <c r="Q110" i="3"/>
  <c r="R110" i="3" s="1"/>
  <c r="Q107" i="3"/>
  <c r="R107" i="3" s="1"/>
  <c r="Q72" i="3"/>
  <c r="R72" i="3" s="1"/>
  <c r="Q83" i="3"/>
  <c r="R83" i="3" s="1"/>
  <c r="Q142" i="3"/>
  <c r="R142" i="3" s="1"/>
  <c r="Q16" i="3"/>
  <c r="R16" i="3" s="1"/>
  <c r="Q55" i="3"/>
  <c r="R55" i="3" s="1"/>
  <c r="Q140" i="3"/>
  <c r="R140" i="3" s="1"/>
  <c r="Q108" i="3"/>
  <c r="R108" i="3" s="1"/>
  <c r="Q124" i="3"/>
  <c r="R124" i="3" s="1"/>
  <c r="Q19" i="3"/>
  <c r="R19" i="3" s="1"/>
  <c r="Q96" i="3"/>
  <c r="R96" i="3" s="1"/>
  <c r="Q77" i="3"/>
  <c r="R77" i="3" s="1"/>
  <c r="Q59" i="3"/>
  <c r="R59" i="3" s="1"/>
  <c r="Q53" i="3"/>
  <c r="R53" i="3" s="1"/>
  <c r="A10" i="3"/>
  <c r="Q84" i="3"/>
  <c r="R84" i="3" s="1"/>
  <c r="Q36" i="3"/>
  <c r="R36" i="3" s="1"/>
  <c r="Q35" i="3"/>
  <c r="R35" i="3" s="1"/>
  <c r="Q135" i="3"/>
  <c r="R135" i="3" s="1"/>
  <c r="Q60" i="3"/>
  <c r="R60" i="3" s="1"/>
  <c r="Q14" i="3"/>
  <c r="R14" i="3" s="1"/>
  <c r="Q12" i="3"/>
  <c r="R12" i="3" s="1"/>
  <c r="Q100" i="3"/>
  <c r="R100" i="3" s="1"/>
  <c r="Q32" i="3"/>
  <c r="R32" i="3" s="1"/>
  <c r="Q136" i="3"/>
  <c r="R136" i="3" s="1"/>
  <c r="Q125" i="3"/>
  <c r="R125" i="3" s="1"/>
  <c r="Q94" i="3"/>
  <c r="R94" i="3" s="1"/>
  <c r="Q115" i="3"/>
  <c r="R115" i="3" s="1"/>
  <c r="Q144" i="3"/>
  <c r="R144" i="3" s="1"/>
  <c r="Q112" i="3"/>
  <c r="R112" i="3" s="1"/>
  <c r="Q141" i="3"/>
  <c r="R141" i="3" s="1"/>
  <c r="Q87" i="3"/>
  <c r="R87" i="3" s="1"/>
  <c r="Q104" i="3"/>
  <c r="R104" i="3" s="1"/>
  <c r="Q52" i="3"/>
  <c r="R52" i="3" s="1"/>
  <c r="Q23" i="3"/>
  <c r="R23" i="3" s="1"/>
  <c r="Q62" i="3"/>
  <c r="R62" i="3" s="1"/>
  <c r="Q127" i="3"/>
  <c r="R127" i="3" s="1"/>
  <c r="Q111" i="3"/>
  <c r="R111" i="3" s="1"/>
  <c r="Q80" i="3"/>
  <c r="R80" i="3" s="1"/>
  <c r="Q49" i="3"/>
  <c r="R49" i="3" s="1"/>
  <c r="Q58" i="3"/>
  <c r="R58" i="3" s="1"/>
  <c r="A12" i="3"/>
  <c r="Q33" i="3"/>
  <c r="R33" i="3" s="1"/>
  <c r="G8" i="5" l="1"/>
  <c r="I8" i="5" s="1"/>
  <c r="J8" i="5" s="1"/>
  <c r="G7" i="5"/>
  <c r="I7" i="5" s="1"/>
  <c r="L8" i="5" l="1"/>
  <c r="N8" i="5" s="1"/>
  <c r="L7" i="5"/>
  <c r="N7" i="5" s="1"/>
  <c r="L5" i="5"/>
  <c r="N5" i="5" s="1"/>
  <c r="I5" i="5"/>
  <c r="J5" i="5" s="1"/>
  <c r="J7" i="5"/>
  <c r="O92" i="13" l="1"/>
  <c r="P92" i="13" s="1"/>
  <c r="O121" i="13"/>
  <c r="P121" i="13" s="1"/>
  <c r="O116" i="13"/>
  <c r="P116" i="13" s="1"/>
  <c r="O56" i="13"/>
  <c r="P56" i="13" s="1"/>
  <c r="O127" i="13"/>
  <c r="P127" i="13" s="1"/>
  <c r="O131" i="13"/>
  <c r="P131" i="13" s="1"/>
  <c r="O133" i="13"/>
  <c r="P133" i="13" s="1"/>
  <c r="O90" i="13"/>
  <c r="P90" i="13" s="1"/>
  <c r="O120" i="13"/>
  <c r="P120" i="13" s="1"/>
  <c r="O84" i="13"/>
  <c r="P84" i="13" s="1"/>
  <c r="O101" i="13"/>
  <c r="P101" i="13" s="1"/>
  <c r="O30" i="13"/>
  <c r="P30" i="13" s="1"/>
  <c r="O137" i="13"/>
  <c r="P137" i="13" s="1"/>
  <c r="O77" i="13"/>
  <c r="P77" i="13" s="1"/>
  <c r="O39" i="13"/>
  <c r="P39" i="13" s="1"/>
  <c r="O106" i="13"/>
  <c r="P106" i="13" s="1"/>
  <c r="O40" i="13"/>
  <c r="P40" i="13" s="1"/>
  <c r="O21" i="13"/>
  <c r="P21" i="13" s="1"/>
  <c r="O32" i="13"/>
  <c r="P32" i="13" s="1"/>
  <c r="O100" i="13"/>
  <c r="P100" i="13" s="1"/>
  <c r="O87" i="13"/>
  <c r="P87" i="13" s="1"/>
  <c r="O60" i="13"/>
  <c r="P60" i="13" s="1"/>
  <c r="O111" i="13"/>
  <c r="P111" i="13" s="1"/>
  <c r="O37" i="13"/>
  <c r="P37" i="13" s="1"/>
  <c r="O26" i="13"/>
  <c r="P26" i="13" s="1"/>
  <c r="O41" i="13"/>
  <c r="P41" i="13" s="1"/>
  <c r="O130" i="13"/>
  <c r="P130" i="13" s="1"/>
  <c r="O75" i="13"/>
  <c r="P75" i="13" s="1"/>
  <c r="O61" i="13"/>
  <c r="P61" i="13" s="1"/>
  <c r="O110" i="13"/>
  <c r="P110" i="13" s="1"/>
  <c r="O139" i="13"/>
  <c r="P139" i="13" s="1"/>
  <c r="O14" i="13"/>
  <c r="P14" i="13" s="1"/>
  <c r="O11" i="13"/>
  <c r="P11" i="13" s="1"/>
  <c r="O51" i="13"/>
  <c r="P51" i="13" s="1"/>
  <c r="O74" i="13"/>
  <c r="P74" i="13" s="1"/>
  <c r="O73" i="13"/>
  <c r="P73" i="13" s="1"/>
  <c r="O104" i="13"/>
  <c r="P104" i="13" s="1"/>
  <c r="O50" i="13"/>
  <c r="P50" i="13" s="1"/>
  <c r="O115" i="13"/>
  <c r="P115" i="13" s="1"/>
  <c r="O25" i="13"/>
  <c r="P25" i="13" s="1"/>
  <c r="O132" i="13"/>
  <c r="P132" i="13" s="1"/>
  <c r="O54" i="13"/>
  <c r="P54" i="13" s="1"/>
  <c r="O35" i="13"/>
  <c r="P35" i="13" s="1"/>
  <c r="O64" i="13"/>
  <c r="P64" i="13" s="1"/>
  <c r="O67" i="13"/>
  <c r="P67" i="13" s="1"/>
  <c r="O124" i="13"/>
  <c r="P124" i="13" s="1"/>
  <c r="O46" i="13"/>
  <c r="P46" i="13" s="1"/>
  <c r="O123" i="13"/>
  <c r="P123" i="13" s="1"/>
  <c r="O57" i="13"/>
  <c r="P57" i="13" s="1"/>
  <c r="O122" i="13"/>
  <c r="P122" i="13" s="1"/>
  <c r="O10" i="13"/>
  <c r="P10" i="13" s="1"/>
  <c r="O114" i="13"/>
  <c r="P114" i="13" s="1"/>
  <c r="O78" i="13"/>
  <c r="P78" i="13" s="1"/>
  <c r="O89" i="13"/>
  <c r="P89" i="13" s="1"/>
  <c r="O63" i="13"/>
  <c r="P63" i="13" s="1"/>
  <c r="O125" i="13"/>
  <c r="P125" i="13" s="1"/>
  <c r="O65" i="13"/>
  <c r="P65" i="13" s="1"/>
  <c r="O91" i="13"/>
  <c r="P91" i="13" s="1"/>
  <c r="O94" i="13"/>
  <c r="P94" i="13" s="1"/>
  <c r="O13" i="13"/>
  <c r="P13" i="13" s="1"/>
  <c r="O19" i="13"/>
  <c r="P19" i="13" s="1"/>
  <c r="O66" i="13"/>
  <c r="P66" i="13" s="1"/>
  <c r="O82" i="13"/>
  <c r="P82" i="13" s="1"/>
  <c r="O69" i="13"/>
  <c r="P69" i="13" s="1"/>
  <c r="O141" i="13"/>
  <c r="P141" i="13" s="1"/>
  <c r="O105" i="13"/>
  <c r="P105" i="13" s="1"/>
  <c r="O33" i="13"/>
  <c r="P33" i="13" s="1"/>
  <c r="O27" i="13"/>
  <c r="P27" i="13" s="1"/>
  <c r="O62" i="13"/>
  <c r="P62" i="13" s="1"/>
  <c r="O42" i="13"/>
  <c r="P42" i="13" s="1"/>
  <c r="O98" i="13"/>
  <c r="P98" i="13" s="1"/>
  <c r="O38" i="13"/>
  <c r="P38" i="13" s="1"/>
  <c r="O79" i="13"/>
  <c r="P79" i="13" s="1"/>
  <c r="O22" i="13"/>
  <c r="P22" i="13" s="1"/>
  <c r="O144" i="13"/>
  <c r="P144" i="13" s="1"/>
  <c r="O108" i="13"/>
  <c r="P108" i="13" s="1"/>
  <c r="O72" i="13"/>
  <c r="P72" i="13" s="1"/>
  <c r="O71" i="13"/>
  <c r="P71" i="13" s="1"/>
  <c r="O97" i="13"/>
  <c r="P97" i="13" s="1"/>
  <c r="O119" i="13"/>
  <c r="P119" i="13" s="1"/>
  <c r="O53" i="13"/>
  <c r="P53" i="13" s="1"/>
  <c r="O55" i="13"/>
  <c r="P55" i="13" s="1"/>
  <c r="O88" i="13"/>
  <c r="P88" i="13" s="1"/>
  <c r="O29" i="13"/>
  <c r="P29" i="13" s="1"/>
  <c r="O28" i="13"/>
  <c r="P28" i="13" s="1"/>
  <c r="O142" i="13"/>
  <c r="P142" i="13" s="1"/>
  <c r="O70" i="13"/>
  <c r="P70" i="13" s="1"/>
  <c r="O45" i="13"/>
  <c r="P45" i="13" s="1"/>
  <c r="O135" i="13"/>
  <c r="P135" i="13" s="1"/>
  <c r="O99" i="13"/>
  <c r="P99" i="13" s="1"/>
  <c r="O31" i="13"/>
  <c r="P31" i="13" s="1"/>
  <c r="O23" i="13"/>
  <c r="P23" i="13" s="1"/>
  <c r="O113" i="13"/>
  <c r="P113" i="13" s="1"/>
  <c r="O83" i="13"/>
  <c r="P83" i="13" s="1"/>
  <c r="O18" i="13"/>
  <c r="P18" i="13" s="1"/>
  <c r="O44" i="13"/>
  <c r="P44" i="13" s="1"/>
  <c r="O140" i="13"/>
  <c r="P140" i="13" s="1"/>
  <c r="O86" i="13"/>
  <c r="P86" i="13" s="1"/>
  <c r="O17" i="13"/>
  <c r="P17" i="13" s="1"/>
  <c r="O49" i="13"/>
  <c r="P49" i="13" s="1"/>
  <c r="O96" i="13"/>
  <c r="P96" i="13" s="1"/>
  <c r="O95" i="13"/>
  <c r="P95" i="13" s="1"/>
  <c r="O68" i="13"/>
  <c r="P68" i="13" s="1"/>
  <c r="O126" i="13"/>
  <c r="P126" i="13" s="1"/>
  <c r="O143" i="13"/>
  <c r="P143" i="13" s="1"/>
  <c r="O118" i="13"/>
  <c r="P118" i="13" s="1"/>
  <c r="O52" i="13"/>
  <c r="P52" i="13" s="1"/>
  <c r="O112" i="13"/>
  <c r="P112" i="13" s="1"/>
  <c r="O34" i="13"/>
  <c r="P34" i="13" s="1"/>
  <c r="O15" i="13"/>
  <c r="P15" i="13" s="1"/>
  <c r="O117" i="13"/>
  <c r="P117" i="13" s="1"/>
  <c r="O85" i="13"/>
  <c r="P85" i="13" s="1"/>
  <c r="O138" i="13"/>
  <c r="P138" i="13" s="1"/>
  <c r="O102" i="13"/>
  <c r="P102" i="13" s="1"/>
  <c r="O12" i="13"/>
  <c r="P12" i="13" s="1"/>
  <c r="O59" i="13"/>
  <c r="P59" i="13" s="1"/>
  <c r="O43" i="13"/>
  <c r="P43" i="13" s="1"/>
  <c r="O107" i="13"/>
  <c r="P107" i="13" s="1"/>
  <c r="O47" i="13"/>
  <c r="P47" i="13" s="1"/>
  <c r="O36" i="13"/>
  <c r="P36" i="13" s="1"/>
  <c r="O76" i="13"/>
  <c r="P76" i="13" s="1"/>
  <c r="O93" i="13"/>
  <c r="P93" i="13" s="1"/>
  <c r="O109" i="13"/>
  <c r="P109" i="13" s="1"/>
  <c r="O136" i="13"/>
  <c r="P136" i="13" s="1"/>
  <c r="O58" i="13"/>
  <c r="P58" i="13" s="1"/>
  <c r="O103" i="13"/>
  <c r="P103" i="13" s="1"/>
  <c r="O129" i="13"/>
  <c r="P129" i="13" s="1"/>
  <c r="O81" i="13"/>
  <c r="P81" i="13" s="1"/>
  <c r="O24" i="13"/>
  <c r="P24" i="13" s="1"/>
  <c r="A21" i="13"/>
  <c r="O128" i="13"/>
  <c r="P128" i="13" s="1"/>
  <c r="O20" i="13"/>
  <c r="P20" i="13" s="1"/>
  <c r="O134" i="13"/>
  <c r="P134" i="13" s="1"/>
  <c r="O80" i="13"/>
  <c r="P80" i="13" s="1"/>
  <c r="O16" i="13"/>
  <c r="P16" i="13" s="1"/>
  <c r="O48" i="13"/>
  <c r="P48" i="13" s="1"/>
  <c r="A24" i="13"/>
  <c r="A23" i="13"/>
  <c r="A22" i="13"/>
  <c r="A27" i="13"/>
  <c r="A25" i="13"/>
  <c r="A26" i="13"/>
  <c r="G6" i="5" l="1"/>
  <c r="G9" i="5"/>
  <c r="L6" i="5" l="1"/>
  <c r="N6" i="5" s="1"/>
  <c r="I6" i="5"/>
  <c r="J6" i="5" s="1"/>
  <c r="I9" i="5"/>
  <c r="J9" i="5" s="1"/>
  <c r="L9" i="5"/>
  <c r="N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tc={B689B095-BD7A-4925-B411-3E094E91CADA}</author>
  </authors>
  <commentList>
    <comment ref="O9" authorId="0" shapeId="0" xr:uid="{B689B095-BD7A-4925-B411-3E094E91CADA}">
      <text>
        <t>[Threaded comment]
Your version of Excel allows you to read this threaded comment; however, any edits to it will get removed if the file is opened in a newer version of Excel. Learn more: https://go.microsoft.com/fwlink/?linkid=870924
Comment:
    This is an attribute of the program (eg. Master of Counselling Psychology) and not the AoE of the staff member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tc={59710C5D-ADDD-48E9-A671-F5E83C8ACED4}</author>
  </authors>
  <commentList>
    <comment ref="L9" authorId="0" shapeId="0" xr:uid="{59710C5D-ADDD-48E9-A671-F5E83C8ACED4}">
      <text>
        <t>[Threaded comment]
Your version of Excel allows you to read this threaded comment; however, any edits to it will get removed if the file is opened in a newer version of Excel. Learn more: https://go.microsoft.com/fwlink/?linkid=870924
Comment:
    This is an attribute of the program (eg. Master of Counselling Psychology) and not the AoE of the staff member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tc={08374BCD-8EF7-4C4B-AB2A-AE5C2E7D8A93}</author>
  </authors>
  <commentList>
    <comment ref="D5" authorId="0" shapeId="0" xr:uid="{08374BCD-8EF7-4C4B-AB2A-AE5C2E7D8A93}">
      <text>
        <t>[Threaded comment]
Your version of Excel allows you to read this threaded comment; however, any edits to it will get removed if the file is opened in a newer version of Excel. Learn more: https://go.microsoft.com/fwlink/?linkid=870924
Comment:
    This is an attribute of the program (eg. Master of Counselling Psychology) and not the AoE of the staff member</t>
      </text>
    </comment>
  </commentList>
</comments>
</file>

<file path=xl/sharedStrings.xml><?xml version="1.0" encoding="utf-8"?>
<sst xmlns="http://schemas.openxmlformats.org/spreadsheetml/2006/main" count="2734" uniqueCount="284">
  <si>
    <t>Sequence</t>
  </si>
  <si>
    <t>Select from list</t>
  </si>
  <si>
    <t>Level 1</t>
  </si>
  <si>
    <t>Level 1 Bridging Program</t>
  </si>
  <si>
    <t>Level 2</t>
  </si>
  <si>
    <t>Level 3</t>
  </si>
  <si>
    <t>Level 4</t>
  </si>
  <si>
    <t>Level 1 - 2</t>
  </si>
  <si>
    <t>Level 3 - 4</t>
  </si>
  <si>
    <t>Level 2 - 3</t>
  </si>
  <si>
    <t>Level 1 - 3</t>
  </si>
  <si>
    <t>Level 1 - 4</t>
  </si>
  <si>
    <t>Program Sequence</t>
  </si>
  <si>
    <t>Function</t>
  </si>
  <si>
    <t>Teaching and research</t>
  </si>
  <si>
    <t>Other function</t>
  </si>
  <si>
    <t>Work Contract</t>
  </si>
  <si>
    <t>Fractional full time</t>
  </si>
  <si>
    <t>Casual</t>
  </si>
  <si>
    <t>Staff work level</t>
  </si>
  <si>
    <t>Level A</t>
  </si>
  <si>
    <t>Level B</t>
  </si>
  <si>
    <t>Level C</t>
  </si>
  <si>
    <t>Level D</t>
  </si>
  <si>
    <t>Level E</t>
  </si>
  <si>
    <t>TCSI Code</t>
  </si>
  <si>
    <t>Work Level</t>
  </si>
  <si>
    <t>Professor, Head of School, College fellow and other academic staff within Level E salary classification</t>
  </si>
  <si>
    <t>Associate Professor, Principle lecturer and other academic staff  within Level D salary classification</t>
  </si>
  <si>
    <t>Senior lecturer and other academic staff  within Level C salary classification</t>
  </si>
  <si>
    <t>Lecturer and other academic staff  within Level B salary classification</t>
  </si>
  <si>
    <t>Below Lecturer and other academic staff  within Level A salary classification</t>
  </si>
  <si>
    <t>AQF Level</t>
  </si>
  <si>
    <t>AQF 7 - Bachelor Degree</t>
  </si>
  <si>
    <t>AQF 8 - Bachelor Honours Degree, Graduate Certificate, Graduate Diploma</t>
  </si>
  <si>
    <t>AQF 9 - Masters Degree</t>
  </si>
  <si>
    <t>AQF 10 - Doctoral Degree</t>
  </si>
  <si>
    <t>Full time or fractional full time</t>
  </si>
  <si>
    <t>Student EFTSL</t>
  </si>
  <si>
    <t>Student to Staff Ratio (SSR) Calculator</t>
  </si>
  <si>
    <t>Provider Name</t>
  </si>
  <si>
    <t>Australian Catholic University</t>
  </si>
  <si>
    <t>Bond University Limited</t>
  </si>
  <si>
    <t>Central Queensland University</t>
  </si>
  <si>
    <t>Charles Darwin University</t>
  </si>
  <si>
    <t>Charles Sturt University</t>
  </si>
  <si>
    <t>Chisholm Institute</t>
  </si>
  <si>
    <t>Curtin University</t>
  </si>
  <si>
    <t>Deakin University</t>
  </si>
  <si>
    <t>Edith Cowan University</t>
  </si>
  <si>
    <t>Federation University Australia</t>
  </si>
  <si>
    <t>Flinders University</t>
  </si>
  <si>
    <t>Griffith University</t>
  </si>
  <si>
    <t>ISN Psychology Pty Ltd</t>
  </si>
  <si>
    <t>James Cook University</t>
  </si>
  <si>
    <t>La Trobe University</t>
  </si>
  <si>
    <t>Macquarie University</t>
  </si>
  <si>
    <t>Monash University</t>
  </si>
  <si>
    <t>Murdoch University</t>
  </si>
  <si>
    <t>Queensland University of Technology</t>
  </si>
  <si>
    <t>RMIT University</t>
  </si>
  <si>
    <t>Southern Cross University</t>
  </si>
  <si>
    <t>Swinburne University of Technology</t>
  </si>
  <si>
    <t>The Australian National University</t>
  </si>
  <si>
    <t>The Cairnmillar Institute</t>
  </si>
  <si>
    <t>The University of Adelaide</t>
  </si>
  <si>
    <t>The University of Melbourne</t>
  </si>
  <si>
    <t>The University of New England</t>
  </si>
  <si>
    <t>The University of Newcastle</t>
  </si>
  <si>
    <t>The University of Notre Dame Australia</t>
  </si>
  <si>
    <t>The University of NSW</t>
  </si>
  <si>
    <t>The University of Queensland</t>
  </si>
  <si>
    <t>The University of Western Australia</t>
  </si>
  <si>
    <t>University of Canberra</t>
  </si>
  <si>
    <t>University of South Australia</t>
  </si>
  <si>
    <t>University of Southern Queensland</t>
  </si>
  <si>
    <t>University of Sydney</t>
  </si>
  <si>
    <t>University of Tasmania</t>
  </si>
  <si>
    <t>University of Technology Sydney</t>
  </si>
  <si>
    <t>University of the Sunshine Coast</t>
  </si>
  <si>
    <t>University of Wollongong</t>
  </si>
  <si>
    <t>Victoria University</t>
  </si>
  <si>
    <t>Western Sydney University</t>
  </si>
  <si>
    <t>Provider Name:</t>
  </si>
  <si>
    <t>Student to Staff Ratio (SSR) Calculator - Entry of Student EFTSL</t>
  </si>
  <si>
    <t>APAC applies the definitions that are used by the Department of Education. These include the following:</t>
  </si>
  <si>
    <t>Data element</t>
  </si>
  <si>
    <t>Definition</t>
  </si>
  <si>
    <t>The work involves only teaching and associated activities (including lecturing, group or individual tutoring, preparation of teaching materials, supervision of students, marking, and preparation for the foregoing activities), or the management and leadership of teaching staff and of staff who support teaching staff. There is no formal requirement that research be undertaken.</t>
  </si>
  <si>
    <t>Teaching and research function</t>
  </si>
  <si>
    <t>A formal requirement is that both a teaching function and a research function will be undertaken, or the work requires the management and leadership of teaching staff and research staff and persons who support such staff.</t>
  </si>
  <si>
    <t>Research only function</t>
  </si>
  <si>
    <t>The work involves undertaking only research work or providing technical or professional research assistance, or the management and leadership of research staff and of staff who support research staff. There may be limited other work (e.g. participation in the development of postgraduate courses and supervision of postgraduate students).</t>
  </si>
  <si>
    <t>Functions other than a teaching only function or a research only function or a teaching and research function. People with such functions may be located within academic organisational units as well as other types of organisational units.</t>
  </si>
  <si>
    <t>https://www.tcsisupport.gov.au/glossary/glossaryterm/Function</t>
  </si>
  <si>
    <t>Full-time</t>
  </si>
  <si>
    <t>Refer to DET's definition: https://www.tcsisupport.gov.au/glossary/glossaryterm/Work%20contract</t>
  </si>
  <si>
    <t>https://www.tcsisupport.gov.au/glossary/glossaryterm/Work%20contract</t>
  </si>
  <si>
    <t>https://www.tcsisupport.gov.au/glossary/glossaryterm/Classification%20type%20and%20level</t>
  </si>
  <si>
    <t>Data category</t>
  </si>
  <si>
    <t>APAC's Methodology:</t>
  </si>
  <si>
    <t>Student to Staff Ratio</t>
  </si>
  <si>
    <t>Calculation</t>
  </si>
  <si>
    <t>Numerator: students</t>
  </si>
  <si>
    <t>Denominator: staff</t>
  </si>
  <si>
    <t>The number of staff is based on full‑time equivalence at the reference date, and includes full‑time, fractional full‑time and actual casual staff.</t>
  </si>
  <si>
    <t>https://www.tcsisupport.gov.au/glossary/glossaryterm/Student%20to%20staff%20ratio</t>
  </si>
  <si>
    <t>Link for more information</t>
  </si>
  <si>
    <t>Check if any staff have FTE exceeding 1</t>
  </si>
  <si>
    <t>Auto data checks</t>
  </si>
  <si>
    <t>Reporting Year</t>
  </si>
  <si>
    <t>Reference date</t>
  </si>
  <si>
    <t>https://www.tcsisupport.gov.au/glossary/glossaryterm/Reference%20date</t>
  </si>
  <si>
    <t>Full-time staff packet</t>
  </si>
  <si>
    <t>The reference date refers to the full-time and fractional full-time staff employed on that date. A staff member must not be included in that year if they ceased employment before the reference date (even if they were employed for most of the preceding year). Staff members must also not be included if they employment commences the day after the reference date.
The Department of Education has set the reference date as 31 March for each reference year. Note the reference date only applies to FTFFT staff.</t>
  </si>
  <si>
    <r>
      <t xml:space="preserve">Student EFTSL 
</t>
    </r>
    <r>
      <rPr>
        <sz val="12"/>
        <color theme="5" tint="0.59999389629810485"/>
        <rFont val="Century Gothic"/>
        <family val="2"/>
      </rPr>
      <t>(Auto calculated - do not overwrite)</t>
    </r>
  </si>
  <si>
    <r>
      <t xml:space="preserve">Check if any FTFFT staff have FTE exceeding 1 
</t>
    </r>
    <r>
      <rPr>
        <sz val="12"/>
        <color theme="5" tint="0.59999389629810485"/>
        <rFont val="Century Gothic"/>
        <family val="2"/>
      </rPr>
      <t>(Auto calculated - do not overwrite)</t>
    </r>
  </si>
  <si>
    <r>
      <t xml:space="preserve">Total Staff FTE 
</t>
    </r>
    <r>
      <rPr>
        <sz val="12"/>
        <color theme="5" tint="0.59999389629810485"/>
        <rFont val="Century Gothic"/>
        <family val="2"/>
      </rPr>
      <t>(Auto calculated - do not overwrite)</t>
    </r>
  </si>
  <si>
    <t>Program sequence that the staff member teaches into</t>
  </si>
  <si>
    <t>AoP Endorsement</t>
  </si>
  <si>
    <t>Clinical neuropsychology </t>
  </si>
  <si>
    <t>Community psychology </t>
  </si>
  <si>
    <t>Counselling psychology </t>
  </si>
  <si>
    <t>Educational and developmental psychology </t>
  </si>
  <si>
    <t>Forensic psychology </t>
  </si>
  <si>
    <t>Health psychology </t>
  </si>
  <si>
    <t>Organisational psychology</t>
  </si>
  <si>
    <t>Sport and exercise psychology</t>
  </si>
  <si>
    <t>Clinical psychology</t>
  </si>
  <si>
    <t>None</t>
  </si>
  <si>
    <t xml:space="preserve">Area of practice of endorsement with PsyBA </t>
  </si>
  <si>
    <t xml:space="preserve">* APAC's methodology for calculating the student to staff ratio (SSR) is largely consistent with the Department of Education's approach, albeit with some adjustments to adapt the SSR for accreditation purposes. </t>
  </si>
  <si>
    <t xml:space="preserve">* APAC uses a simplified calculation for casual FTE, basing the figure on total hours worked in the year and dividing those hours by 1725 to derive the FTE (assumes a 36.25 hour work week). </t>
  </si>
  <si>
    <t>First Name</t>
  </si>
  <si>
    <t>Surname</t>
  </si>
  <si>
    <t>Yes</t>
  </si>
  <si>
    <t>No</t>
  </si>
  <si>
    <t>Y/N</t>
  </si>
  <si>
    <r>
      <t xml:space="preserve">ID 
</t>
    </r>
    <r>
      <rPr>
        <sz val="12"/>
        <color theme="5" tint="0.59999389629810485"/>
        <rFont val="Century Gothic"/>
        <family val="2"/>
      </rPr>
      <t>(Select the staff member from the list and enter their teaching details from Column J)</t>
    </r>
  </si>
  <si>
    <t>Other</t>
  </si>
  <si>
    <t>PsyBA approved supervisor status</t>
  </si>
  <si>
    <t>The number of students is based on the equivalent full‑time student load (EFTSL) value. The EFTSL indicates the notional proportion of the workload which would be applicable to a standard annual program for a student undertaking a full year of study of a particular course.</t>
  </si>
  <si>
    <r>
      <t xml:space="preserve">Full-Time Equivalence in teaching and/or supervision in an accredited program
</t>
    </r>
    <r>
      <rPr>
        <sz val="12"/>
        <color theme="5" tint="0.59999389629810485"/>
        <rFont val="Century Gothic"/>
        <family val="2"/>
      </rPr>
      <t>(FTFFT staff only)</t>
    </r>
  </si>
  <si>
    <r>
      <t xml:space="preserve">Total hours worked in teaching and/or supervision  in an accredited program 
</t>
    </r>
    <r>
      <rPr>
        <sz val="12"/>
        <color theme="5" tint="0.59999389629810485"/>
        <rFont val="Century Gothic"/>
        <family val="2"/>
      </rPr>
      <t>(Casual staff only)</t>
    </r>
  </si>
  <si>
    <t>HEW 6</t>
  </si>
  <si>
    <t>HEW 7</t>
  </si>
  <si>
    <t>HEW 8</t>
  </si>
  <si>
    <t>HEW 9</t>
  </si>
  <si>
    <t>HEW 10</t>
  </si>
  <si>
    <t>HEW 5</t>
  </si>
  <si>
    <t>Higher Education Worker categories (1-10)</t>
  </si>
  <si>
    <t>Non academic staff</t>
  </si>
  <si>
    <t>https://www.tcsisupport.gov.au/element/408</t>
  </si>
  <si>
    <r>
      <t xml:space="preserve">Psychology registration number 
</t>
    </r>
    <r>
      <rPr>
        <b/>
        <sz val="12"/>
        <color theme="5" tint="0.59999389629810485"/>
        <rFont val="Century Gothic"/>
        <family val="2"/>
      </rPr>
      <t>(Leave blank if staff is not registered)</t>
    </r>
  </si>
  <si>
    <r>
      <t>Numerator</t>
    </r>
    <r>
      <rPr>
        <sz val="12"/>
        <color theme="5" tint="0.59999389629810485"/>
        <rFont val="Century Gothic"/>
        <family val="2"/>
      </rPr>
      <t xml:space="preserve">
(Auto calculated - do not overwrite)</t>
    </r>
  </si>
  <si>
    <r>
      <t xml:space="preserve">SSR 
</t>
    </r>
    <r>
      <rPr>
        <sz val="12"/>
        <color theme="5" tint="0.59999389629810485"/>
        <rFont val="Century Gothic"/>
        <family val="2"/>
      </rPr>
      <t>(Auto calculated - do not overwrite)</t>
    </r>
  </si>
  <si>
    <t>Check if sequence is blank</t>
  </si>
  <si>
    <t>Check if Staff FTE is blank</t>
  </si>
  <si>
    <t>Check if EFTSL is blank</t>
  </si>
  <si>
    <t>Definitions</t>
  </si>
  <si>
    <t>DATA DEFINITIONS</t>
  </si>
  <si>
    <t>INSTRUCTIONS FOR USING THIS FILE</t>
  </si>
  <si>
    <t>Instructions:</t>
  </si>
  <si>
    <t>2. Populate the yellow cells only. The grey cells are auto-populated and should not be overwritten</t>
  </si>
  <si>
    <t>3. For the Staff FTE and SSR Calculation tabs, there are "auto data checks" in the rightmost columns to flag data errors. Please follow instructions to correct any errors that have been flagged so that the SSR figures are accurate.</t>
  </si>
  <si>
    <t>Check if any casual staff exceed limit</t>
  </si>
  <si>
    <r>
      <t xml:space="preserve">Check if any casual staff exceed 1725 total work hours in the year
</t>
    </r>
    <r>
      <rPr>
        <sz val="12"/>
        <color theme="5" tint="0.59999389629810485"/>
        <rFont val="Century Gothic"/>
        <family val="2"/>
      </rPr>
      <t>(Auto calculated - do not overwrite)</t>
    </r>
  </si>
  <si>
    <t>* This file is to capture staff data for those who were involved in teaching and/or supervision in an accredited program (or program seeking accreditation).</t>
  </si>
  <si>
    <t>General Instructions:</t>
  </si>
  <si>
    <t>Check Staff FTE data</t>
  </si>
  <si>
    <t>Check EFTSL data</t>
  </si>
  <si>
    <t>Equivalent full-time study load (EFTSL)</t>
  </si>
  <si>
    <t>EFTSL is defined in the Higher Education Support Act 2003 (HESA) [s169⁢‑27] as an equivalent full time student load. It is a measure of the study load, for a year, of a student undertaking a course of study on a full time basis, where the student undertakes a standard program of studies.</t>
  </si>
  <si>
    <t>Program sequence</t>
  </si>
  <si>
    <t>https://apac.au/wp-content/uploads/2021/03/APAC-Accreditation-Standards_v1.2.pdf</t>
  </si>
  <si>
    <t>Program sequence (this element is specific to APAC)</t>
  </si>
  <si>
    <r>
      <t xml:space="preserve">A recognised set of units of study in psychology and the rules governing their completion including the order in which they must be undertaken.
Every program (ie. qualification) typically has one sequence. The sequence level refers to the graduate competencies delivered in that program:
</t>
    </r>
    <r>
      <rPr>
        <b/>
        <sz val="11"/>
        <color theme="1"/>
        <rFont val="Century Gothic"/>
        <family val="2"/>
      </rPr>
      <t xml:space="preserve">Level 1: </t>
    </r>
    <r>
      <rPr>
        <sz val="11"/>
        <color theme="1"/>
        <rFont val="Century Gothic"/>
        <family val="2"/>
      </rPr>
      <t xml:space="preserve">Foundational competency (typically year 1 – 3).​
</t>
    </r>
    <r>
      <rPr>
        <b/>
        <sz val="11"/>
        <color theme="1"/>
        <rFont val="Century Gothic"/>
        <family val="2"/>
      </rPr>
      <t>Level 2:</t>
    </r>
    <r>
      <rPr>
        <sz val="11"/>
        <color theme="1"/>
        <rFont val="Century Gothic"/>
        <family val="2"/>
      </rPr>
      <t xml:space="preserve"> Pre-professional competency e.g. bachelor honours/grad dip (typically year 4).​
</t>
    </r>
    <r>
      <rPr>
        <b/>
        <sz val="11"/>
        <color theme="1"/>
        <rFont val="Century Gothic"/>
        <family val="2"/>
      </rPr>
      <t>Level 3:</t>
    </r>
    <r>
      <rPr>
        <sz val="11"/>
        <color theme="1"/>
        <rFont val="Century Gothic"/>
        <family val="2"/>
      </rPr>
      <t xml:space="preserve"> Professional competency (typically year 5).​
</t>
    </r>
    <r>
      <rPr>
        <b/>
        <sz val="11"/>
        <color theme="1"/>
        <rFont val="Century Gothic"/>
        <family val="2"/>
      </rPr>
      <t>Level 4:</t>
    </r>
    <r>
      <rPr>
        <sz val="11"/>
        <color theme="1"/>
        <rFont val="Century Gothic"/>
        <family val="2"/>
      </rPr>
      <t xml:space="preserve"> Professional competency with specialisation (typically year 6).​</t>
    </r>
  </si>
  <si>
    <t>Internal (On-campus)</t>
  </si>
  <si>
    <t>External (Online)</t>
  </si>
  <si>
    <t>Multi-modal (Both on-campus and online)</t>
  </si>
  <si>
    <t>Mode of attendance</t>
  </si>
  <si>
    <t>Internal (on-campus)</t>
  </si>
  <si>
    <t>https://www.tcsisupport.gov.au/glossary/glossaryterm/Mode%20of%20attendance</t>
  </si>
  <si>
    <t>Internal mode of attendance is where:
* the study is undertaken through attendance at the higher education provider on a regular basis; or
* for higher degree unit enrolments, where regular attendance is not required, but the student attends the higher education provider on an agreed schedule for the purposes of supervision and/or instruction.</t>
  </si>
  <si>
    <t>External (online)</t>
  </si>
  <si>
    <t>External mode of attendance is where lesson materials, assignments, etc. are delivered to the student, and any associated attendance at the institution is of an incidental, irregular, special or voluntary nature.</t>
  </si>
  <si>
    <t>Multi-modal (both on-campus and online)</t>
  </si>
  <si>
    <t>Multi-modal mode of attendance is where study is undertaken partially on an internal mode of attendance and partially on an external mode of attendance.</t>
  </si>
  <si>
    <r>
      <t xml:space="preserve">Please contact </t>
    </r>
    <r>
      <rPr>
        <u/>
        <sz val="11"/>
        <color theme="8"/>
        <rFont val="Century Gothic"/>
        <family val="2"/>
      </rPr>
      <t>accreditation@apac.au</t>
    </r>
    <r>
      <rPr>
        <sz val="11"/>
        <color theme="1"/>
        <rFont val="Century Gothic"/>
        <family val="2"/>
      </rPr>
      <t xml:space="preserve"> if you have any questions about this file.</t>
    </r>
  </si>
  <si>
    <t>Teaching only/Education focused</t>
  </si>
  <si>
    <t>Highest Qualification (Psychology)</t>
  </si>
  <si>
    <t>Highest Qualification (other)</t>
  </si>
  <si>
    <t>Teaching only function (Education-focused)</t>
  </si>
  <si>
    <t>ID</t>
  </si>
  <si>
    <t>Converting hours to FTE</t>
  </si>
  <si>
    <t>Conversion of total hours to FTE:</t>
  </si>
  <si>
    <t>If you have staff who teach occasionally (eg. 2 hour workshop), use the table below to convert their hours into FTE.</t>
  </si>
  <si>
    <t>Enter number of total hours worked by the staff member:</t>
  </si>
  <si>
    <t xml:space="preserve">Student to staff ratio is calculated as the sum of student EFTSL divided by sum of staff full time equivalence (FTE) in teaching and teaching/research functions, including actual casual staff. </t>
  </si>
  <si>
    <t>Overseas</t>
  </si>
  <si>
    <t>Please list all campuses at which psychology programs are taught, including online:</t>
  </si>
  <si>
    <t>Campus</t>
  </si>
  <si>
    <t xml:space="preserve">1. Please populate the staff data in the yellow cells and include only staff who were involved in teaching and/or supervision in an accredited program (or program seeking accreditation) in the previous academic year. </t>
  </si>
  <si>
    <t>1. Please enter your program details and student load (EFTSL) with a separate row for sequence and campus combination. Please aggregate student load according to program sequence.</t>
  </si>
  <si>
    <t>These campuses will be displayed in the drop-down list in other tables so please ensure that the list is complete and accurate.</t>
  </si>
  <si>
    <t>Program area of specialisation</t>
  </si>
  <si>
    <t>Student EFTSL (for the full year)</t>
  </si>
  <si>
    <t>Please leave this table blank if you are not reporting by campus.</t>
  </si>
  <si>
    <r>
      <t xml:space="preserve">Campus 
</t>
    </r>
    <r>
      <rPr>
        <sz val="12"/>
        <color theme="5" tint="0.59999389629810485"/>
        <rFont val="Century Gothic"/>
        <family val="2"/>
      </rPr>
      <t>(Optional - leave blank if not reported)</t>
    </r>
  </si>
  <si>
    <r>
      <t xml:space="preserve">2. For full time or fractional full time (FTFFT) staff, please enter the data that relates to staff who were employed </t>
    </r>
    <r>
      <rPr>
        <b/>
        <sz val="11"/>
        <color theme="1"/>
        <rFont val="Century Gothic"/>
        <family val="2"/>
      </rPr>
      <t>on the reference date of 31 March</t>
    </r>
    <r>
      <rPr>
        <sz val="11"/>
        <color theme="1"/>
        <rFont val="Century Gothic"/>
        <family val="2"/>
      </rPr>
      <t xml:space="preserve"> for the reporting year. Note that individual FTFFT staff members should not exceed 1 FTE.</t>
    </r>
  </si>
  <si>
    <r>
      <t xml:space="preserve">1. Please populate the staff data in the yellow cells and include only staff who were involved in teaching and/or supervision in an accredited program (or program seeking accreditation) in the previous academic year (including those who were </t>
    </r>
    <r>
      <rPr>
        <i/>
        <sz val="11"/>
        <rFont val="Century Gothic"/>
        <family val="2"/>
      </rPr>
      <t>not</t>
    </r>
    <r>
      <rPr>
        <sz val="11"/>
        <rFont val="Century Gothic"/>
        <family val="2"/>
      </rPr>
      <t xml:space="preserve"> employed at the reference date). 
2. There should only be one row per staff member per year.</t>
    </r>
  </si>
  <si>
    <t>Academic Staff Data - Casual Staff</t>
  </si>
  <si>
    <t>Academic Staff Data - Full-time and fractional full-time (FTFFT) staff</t>
  </si>
  <si>
    <t>Student to Staff Ratio (SSR) Calculator - Entry of Staff FTE Data (Casual Staff Only)</t>
  </si>
  <si>
    <t>Student to Staff Ratio (SSR) Calculator - Entry of Staff FTE Data (Full-time and Fractional Full-time Staff Only)</t>
  </si>
  <si>
    <t>2. Include all casual staff who were employed across the full year. Casuals would normally work no more than 1725 hours in total for the year (equivalent to 36.25 hours per week) but this may depend on your institution. Please edit the hours in the "Your Details" tab if the total annual hours are different for your institution.</t>
  </si>
  <si>
    <r>
      <t xml:space="preserve">FTFFT Staff FTE 
</t>
    </r>
    <r>
      <rPr>
        <sz val="12"/>
        <color theme="5" tint="0.59999389629810485"/>
        <rFont val="Century Gothic"/>
        <family val="2"/>
      </rPr>
      <t>(Auto calculated - do not overwrite)</t>
    </r>
  </si>
  <si>
    <r>
      <t xml:space="preserve">Casual Staff FTE 
</t>
    </r>
    <r>
      <rPr>
        <sz val="12"/>
        <color theme="5" tint="0.59999389629810485"/>
        <rFont val="Century Gothic"/>
        <family val="2"/>
      </rPr>
      <t>(Auto calculated - do not overwrite)</t>
    </r>
  </si>
  <si>
    <r>
      <t xml:space="preserve">Total FTE
</t>
    </r>
    <r>
      <rPr>
        <sz val="12"/>
        <color theme="5" tint="0.59999389629810485"/>
        <rFont val="Century Gothic"/>
        <family val="2"/>
      </rPr>
      <t>(Auto calculated - do not overwrite)</t>
    </r>
  </si>
  <si>
    <t>Maximum hours your casual staff work in a year:</t>
  </si>
  <si>
    <t>Reference date#:</t>
  </si>
  <si>
    <t># The Department of Education uses 31 March as the reference date each year. APAC has selected this date as a default option but will accept a different date. The date should represent a snapshot of a point in time in which most academic staff were employed.</t>
  </si>
  <si>
    <t>Other. Please specify in the comment field</t>
  </si>
  <si>
    <t>Comment (if there is additional context about the data you'd like to provide)</t>
  </si>
  <si>
    <t>1. Please fill out each tab in chronological order:
         1. Your Institution
         2a. Staff Data (FTFFT) and 2b. Staff Data (Casual)
         3. Campuses (Optional). You do not need to report by campus if your staff deliver the same program at multiple campuses. You would need to report by campus if your staff are spread out by different physical locations (eg. different states or city/regional locations).
         4a. Staff FTE (FTFFT) and 4b. Staff FTE (Casual)
         5. Student EFTSL
There is no need to populate 6. SSR Calculation as the figures are generated automatically.</t>
  </si>
  <si>
    <r>
      <t xml:space="preserve">Program area of specialisation 
</t>
    </r>
    <r>
      <rPr>
        <sz val="12"/>
        <color theme="5" tint="0.59999389629810485"/>
        <rFont val="Century Gothic"/>
        <family val="2"/>
      </rPr>
      <t>(Note that this cannot be left blank)</t>
    </r>
  </si>
  <si>
    <t>This table is auto-calculated. Please do not overwrite. If the data are not showing, please check that you have selected an option for Program area of specialisation.</t>
  </si>
  <si>
    <t xml:space="preserve">For staff who were NOT employed on the reference date, list the program levels that they teach into </t>
  </si>
  <si>
    <t>Was this staff member teaching (or contracted to teach) at the reference date?</t>
  </si>
  <si>
    <t>Version 2.0</t>
  </si>
  <si>
    <r>
      <t xml:space="preserve">Employed at reference date? 
</t>
    </r>
    <r>
      <rPr>
        <b/>
        <sz val="12"/>
        <color theme="5" tint="0.59999389629810485"/>
        <rFont val="Century Gothic"/>
        <family val="2"/>
      </rPr>
      <t>(All FTFFT staff should=Yes)</t>
    </r>
  </si>
  <si>
    <t>FAQs are available on our website</t>
  </si>
  <si>
    <t>Staff member 1</t>
  </si>
  <si>
    <t>Staff member 2</t>
  </si>
  <si>
    <t>Staff member 3</t>
  </si>
  <si>
    <t>Staff member 4</t>
  </si>
  <si>
    <t>Staff member 5</t>
  </si>
  <si>
    <t>Staff member 6</t>
  </si>
  <si>
    <t>Staff member 7</t>
  </si>
  <si>
    <t>Staff member 8</t>
  </si>
  <si>
    <t>Staff member 9</t>
  </si>
  <si>
    <t>Staff member 10</t>
  </si>
  <si>
    <t>Staff member 11</t>
  </si>
  <si>
    <t>Staff member 12</t>
  </si>
  <si>
    <t>Staff member 13</t>
  </si>
  <si>
    <t>Staff member 14</t>
  </si>
  <si>
    <t>Staff member 15</t>
  </si>
  <si>
    <r>
      <t>FTE</t>
    </r>
    <r>
      <rPr>
        <b/>
        <sz val="10"/>
        <color theme="5" tint="0.59999389629810485"/>
        <rFont val="Century Gothic"/>
        <family val="2"/>
      </rPr>
      <t xml:space="preserve"> [auto-calculated - do not overwrite]</t>
    </r>
  </si>
  <si>
    <t>Area of practice of endorsement 2</t>
  </si>
  <si>
    <t>Area of practice of endorsement 3</t>
  </si>
  <si>
    <t>Add new rows by selecting the icon in cell G31 and dragging it down</t>
  </si>
  <si>
    <t>Add new rows by selecting the icon in cell O29 and dragging it down.</t>
  </si>
  <si>
    <t>Add new rows by selecting the icon in cell L145 and dragging it down</t>
  </si>
  <si>
    <t>Add new rows by selecting the icon in cell P145 and dragging it down</t>
  </si>
  <si>
    <t>Year</t>
  </si>
  <si>
    <t>Calendar Year</t>
  </si>
  <si>
    <r>
      <t xml:space="preserve">Start and end dates </t>
    </r>
    <r>
      <rPr>
        <b/>
        <sz val="11"/>
        <color theme="5" tint="0.59999389629810485"/>
        <rFont val="Century Gothic"/>
        <family val="2"/>
      </rPr>
      <t>(only if academic year option is used):</t>
    </r>
  </si>
  <si>
    <t>Your Institution and Reporting Period</t>
  </si>
  <si>
    <t>FAQs and troubleshooting resources are available on our website.</t>
  </si>
  <si>
    <t>Academic Year (please provide the dates below)</t>
  </si>
  <si>
    <t xml:space="preserve">SSR data should typically cover the previous full calendar year or academic year to ensure that all casual staff data are complete. For example, if a report is due in 2026 it should include data for the 2025 calendar year. The reporting period may be different if APAC assessors have requested more recent data as part of a condition or monitoring requirement. For example, assessors may ask for evidence that new staff have been appointed and for an estimated SSR for the current year to demonstrate an improvement in resourcing. 
If you are unsure how you should report the data, please contact accreditation@apac.au.   </t>
  </si>
  <si>
    <t>Are you reporting by calendar year or academic year?</t>
  </si>
  <si>
    <t>ACAP University College</t>
  </si>
  <si>
    <t>Adelaide University (merged)</t>
  </si>
  <si>
    <r>
      <t xml:space="preserve">1. Please populate the staff data in the yellow cells and include only staff who were involved in teaching and/or supervision in an accredited program (or program seeking accreditation) in the previous academic year (including those who were </t>
    </r>
    <r>
      <rPr>
        <i/>
        <sz val="11"/>
        <rFont val="Century Gothic"/>
        <family val="2"/>
      </rPr>
      <t>not</t>
    </r>
    <r>
      <rPr>
        <sz val="11"/>
        <rFont val="Century Gothic"/>
        <family val="2"/>
      </rPr>
      <t xml:space="preserve"> employed at the reference date). 
</t>
    </r>
    <r>
      <rPr>
        <sz val="11"/>
        <color rgb="FFC00000"/>
        <rFont val="Century Gothic"/>
        <family val="2"/>
      </rPr>
      <t xml:space="preserve">2. There should only be one row per staff member per year. </t>
    </r>
  </si>
  <si>
    <t>4. Data should be based on actual teaching hours and not on your institution's workload model.</t>
  </si>
  <si>
    <t>3. Staff who deliver in more than one campus or program sequence should have additional rows and FTE breakdown to represent each combination. For example, if a full time staff member (1 FTE) spends 60% of their total work hours teaching into the progam, you would enter 0.6 FTE rather than 1 FTE. If this same staff member spends 0.4 FTE teaching and undergraduate program and 0.2 FTE teaching a postgraduate program then these would need to be recorded in separate rows in the "Staff FTE" tab.</t>
  </si>
  <si>
    <t>3. Staff who deliver in more than one program sequence (and also campus if this is being reported) should have additional rows and FTE breakdown to represent each combination. For example, if a staff member (1 FTE) spends 1250 hours teaching into the Progam A, and 550 hours teaching into Program B then this would need to be recorded in separate rows.</t>
  </si>
  <si>
    <t>Add new rows by selecting the icon in cell Q144 and dragging it down. Please do NOT overwrite the grey cells as these contain formulae.</t>
  </si>
  <si>
    <t>Add new rows by selecting the icon in cell S144 and dragging it down. Please do NOT overwrite the grey cells as these contain formulae.</t>
  </si>
  <si>
    <t>Please read our FAQs before populating the file</t>
  </si>
  <si>
    <t>on our website.</t>
  </si>
  <si>
    <t xml:space="preserve">More information is available in our troubleshooting document </t>
  </si>
  <si>
    <t>Updated: June 2025</t>
  </si>
  <si>
    <t>Global data check</t>
  </si>
  <si>
    <t>Difference in Total FTE or EFTSL</t>
  </si>
  <si>
    <t>Data check</t>
  </si>
  <si>
    <t>FTFFT Staff FTE check (Tab 6 - Tab 4a):</t>
  </si>
  <si>
    <t>Casual Staff FTE check (Tab 6 - Tab4b):</t>
  </si>
  <si>
    <t>Note: Data should be based on actual teaching hours and not on your institution's workload model.</t>
  </si>
  <si>
    <t>* When entering staff FTE or hours worked please enter only the figure that relates to teaching and supervision within that program. For example, if a full time staff member (1 FTE) spends 60% of their working hours teaching into the progam, you would enter 0.6 FTE rather than 1 FTE. If this same staff member spends 0.4 FTE teaching an undergraduate program and 0.2 FTE teaching a postgraduate program then these would need to be recorded in separate rows in the "Staff FTE" tab.</t>
  </si>
  <si>
    <t>This table checks if total FTE reported in Tabs 4a and 4b; and student EFTSL in Tab 5 are fully accounted for in the SSR calculation</t>
  </si>
  <si>
    <t>Student EFTSL check (Tab 6 - Tab 5):</t>
  </si>
  <si>
    <t>If there is a difference in total FTE or EFTSL, check if there is a mismatch in reported categories. See the troubleshooting document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</si>
</sst>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0"/>
    <numFmt numFmtId="165" formatCode="[$-F800]dddd\,\ mmmm\ dd\,\ yyyy"/>
    <numFmt numFmtId="166" formatCode="_-&quot;$&quot;* #,##0_-;\-&quot;$&quot;* #,##0_-;_-&quot;$&quot;* &quot;-&quot;??_-;_-@_-"/>
  </numFmts>
  <fonts count="41" x14ac:knownFonts="1">
    <font>
      <sz val="11"/>
      <color theme="1"/>
      <name val="Calibri"/>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u/>
      <sz val="11"/>
      <color theme="10"/>
      <name val="Calibri"/>
      <family val="2"/>
      <scheme val="minor"/>
    </font>
    <font>
      <sz val="11"/>
      <color theme="1"/>
      <name val="Century Gothic"/>
      <family val="2"/>
    </font>
    <font>
      <b/>
      <sz val="16"/>
      <color theme="3" tint="0.39997558519241921"/>
      <name val="Century Gothic"/>
      <family val="2"/>
    </font>
    <font>
      <b/>
      <sz val="11"/>
      <color theme="3" tint="0.39997558519241921"/>
      <name val="Century Gothic"/>
      <family val="2"/>
    </font>
    <font>
      <sz val="11"/>
      <color rgb="FFC00000"/>
      <name val="Century Gothic"/>
      <family val="2"/>
    </font>
    <font>
      <b/>
      <sz val="11"/>
      <color theme="1"/>
      <name val="Century Gothic"/>
      <family val="2"/>
    </font>
    <font>
      <u/>
      <sz val="11"/>
      <color theme="10"/>
      <name val="Century Gothic"/>
      <family val="2"/>
    </font>
    <font>
      <b/>
      <sz val="18"/>
      <color theme="3" tint="0.39997558519241921"/>
      <name val="Century Gothic"/>
      <family val="2"/>
    </font>
    <font>
      <sz val="12"/>
      <color theme="0"/>
      <name val="Century Gothic"/>
      <family val="2"/>
    </font>
    <font>
      <sz val="11"/>
      <name val="Century Gothic"/>
      <family val="2"/>
    </font>
    <font>
      <i/>
      <sz val="11"/>
      <color rgb="FFC00000"/>
      <name val="Century Gothic"/>
      <family val="2"/>
    </font>
    <font>
      <i/>
      <sz val="11"/>
      <color theme="1"/>
      <name val="Century Gothic"/>
      <family val="2"/>
    </font>
    <font>
      <sz val="12"/>
      <color theme="1"/>
      <name val="Century Gothic"/>
      <family val="2"/>
    </font>
    <font>
      <b/>
      <sz val="11"/>
      <color theme="0"/>
      <name val="Century Gothic"/>
      <family val="2"/>
    </font>
    <font>
      <sz val="12"/>
      <color theme="5" tint="0.59999389629810485"/>
      <name val="Century Gothic"/>
      <family val="2"/>
    </font>
    <font>
      <b/>
      <sz val="11"/>
      <color theme="5" tint="0.59999389629810485"/>
      <name val="Century Gothic"/>
      <family val="2"/>
    </font>
    <font>
      <b/>
      <sz val="12"/>
      <color theme="0"/>
      <name val="Century Gothic"/>
      <family val="2"/>
    </font>
    <font>
      <b/>
      <sz val="12"/>
      <color theme="5" tint="0.59999389629810485"/>
      <name val="Century Gothic"/>
      <family val="2"/>
    </font>
    <font>
      <sz val="8"/>
      <name val="Calibri"/>
      <family val="2"/>
      <scheme val="minor"/>
    </font>
    <font>
      <b/>
      <sz val="11"/>
      <color rgb="FFC00000"/>
      <name val="Century Gothic"/>
      <family val="2"/>
    </font>
    <font>
      <sz val="11"/>
      <color theme="0"/>
      <name val="Century Gothic"/>
      <family val="2"/>
    </font>
    <font>
      <b/>
      <sz val="11"/>
      <name val="Century Gothic"/>
      <family val="2"/>
    </font>
    <font>
      <u/>
      <sz val="11"/>
      <color theme="8"/>
      <name val="Century Gothic"/>
      <family val="2"/>
    </font>
    <font>
      <i/>
      <sz val="11"/>
      <name val="Century Gothic"/>
      <family val="2"/>
    </font>
    <font>
      <b/>
      <sz val="12"/>
      <color theme="3" tint="0.39997558519241921"/>
      <name val="Century Gothic"/>
      <family val="2"/>
    </font>
    <font>
      <sz val="10"/>
      <color theme="1"/>
      <name val="Century Gothic"/>
      <family val="2"/>
    </font>
    <font>
      <sz val="11"/>
      <color rgb="FF000000"/>
      <name val="Century Gothic"/>
      <family val="2"/>
    </font>
    <font>
      <b/>
      <sz val="10"/>
      <color theme="1"/>
      <name val="Century Gothic"/>
      <family val="2"/>
    </font>
    <font>
      <b/>
      <sz val="10"/>
      <color theme="0"/>
      <name val="Century Gothic"/>
      <family val="2"/>
    </font>
    <font>
      <b/>
      <sz val="10"/>
      <color theme="5" tint="0.59999389629810485"/>
      <name val="Century Gothic"/>
      <family val="2"/>
    </font>
    <font>
      <b/>
      <u/>
      <sz val="11"/>
      <color theme="10"/>
      <name val="Century Gothic"/>
      <family val="2"/>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3" tint="-0.249977111117893"/>
        <bgColor indexed="64"/>
      </patternFill>
    </fill>
    <fill>
      <patternFill patternType="solid">
        <fgColor rgb="FFFFF2CC"/>
        <bgColor rgb="FF000000"/>
      </patternFill>
    </fill>
    <fill>
      <patternFill patternType="solid">
        <fgColor rgb="FFD6BBEB"/>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theme="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theme="4"/>
      </top>
      <bottom style="thin">
        <color indexed="64"/>
      </bottom>
      <diagonal/>
    </border>
    <border>
      <left style="thin">
        <color indexed="64"/>
      </left>
      <right/>
      <top style="thin">
        <color theme="4"/>
      </top>
      <bottom style="medium">
        <color indexed="64"/>
      </bottom>
      <diagonal/>
    </border>
    <border>
      <left/>
      <right/>
      <top/>
      <bottom style="thin">
        <color indexed="64"/>
      </bottom>
      <diagonal/>
    </border>
    <border>
      <left style="thin">
        <color indexed="64"/>
      </left>
      <right style="thin">
        <color indexed="64"/>
      </right>
      <top style="thin">
        <color theme="4"/>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0" fontId="9" fillId="0" borderId="0" applyNumberFormat="0" applyFill="0" applyBorder="0" applyAlignment="0" applyProtection="0"/>
    <xf numFmtId="44" fontId="40" fillId="0" borderId="0" applyFont="0" applyFill="0" applyBorder="0" applyAlignment="0" applyProtection="0"/>
  </cellStyleXfs>
  <cellXfs count="173">
    <xf numFmtId="0" fontId="0" fillId="0" borderId="0" xfId="0"/>
    <xf numFmtId="0" fontId="10" fillId="2" borderId="0" xfId="0" applyFont="1" applyFill="1"/>
    <xf numFmtId="0" fontId="12" fillId="2" borderId="0" xfId="0" applyFont="1" applyFill="1"/>
    <xf numFmtId="0" fontId="10" fillId="2" borderId="1" xfId="0" applyFont="1" applyFill="1" applyBorder="1" applyAlignment="1">
      <alignment wrapText="1"/>
    </xf>
    <xf numFmtId="0" fontId="14" fillId="2" borderId="5" xfId="0" applyFont="1" applyFill="1" applyBorder="1" applyAlignment="1">
      <alignment horizontal="center"/>
    </xf>
    <xf numFmtId="0" fontId="15" fillId="2" borderId="4" xfId="1" applyFont="1" applyFill="1" applyBorder="1" applyAlignment="1">
      <alignment horizontal="left" vertical="center" wrapText="1"/>
    </xf>
    <xf numFmtId="0" fontId="10" fillId="0" borderId="0" xfId="0" applyFont="1" applyAlignment="1">
      <alignment vertical="top"/>
    </xf>
    <xf numFmtId="0" fontId="16" fillId="2" borderId="0" xfId="0" applyFont="1" applyFill="1" applyAlignment="1">
      <alignment horizontal="left" vertical="top"/>
    </xf>
    <xf numFmtId="0" fontId="19" fillId="2" borderId="0" xfId="0" applyFont="1" applyFill="1"/>
    <xf numFmtId="0" fontId="10" fillId="2" borderId="0" xfId="0" applyFont="1" applyFill="1" applyAlignment="1">
      <alignment horizontal="left" vertical="top"/>
    </xf>
    <xf numFmtId="0" fontId="21" fillId="2" borderId="0" xfId="0" applyFont="1" applyFill="1" applyAlignment="1">
      <alignment horizontal="left" vertical="top" wrapText="1"/>
    </xf>
    <xf numFmtId="0" fontId="19" fillId="2" borderId="0" xfId="0" applyFont="1" applyFill="1" applyAlignment="1">
      <alignment vertical="center"/>
    </xf>
    <xf numFmtId="0" fontId="22" fillId="5" borderId="1" xfId="0" applyFont="1" applyFill="1" applyBorder="1"/>
    <xf numFmtId="0" fontId="22" fillId="5" borderId="1" xfId="0" applyFont="1" applyFill="1" applyBorder="1" applyAlignment="1">
      <alignment horizontal="left" vertical="top"/>
    </xf>
    <xf numFmtId="0" fontId="17" fillId="5" borderId="10" xfId="0" applyFont="1" applyFill="1" applyBorder="1" applyAlignment="1">
      <alignment horizontal="left" wrapText="1"/>
    </xf>
    <xf numFmtId="0" fontId="17" fillId="5" borderId="5" xfId="0" applyFont="1" applyFill="1" applyBorder="1" applyAlignment="1">
      <alignment horizontal="left" wrapText="1"/>
    </xf>
    <xf numFmtId="0" fontId="17" fillId="5" borderId="3" xfId="0" applyFont="1" applyFill="1" applyBorder="1" applyAlignment="1">
      <alignment horizontal="left" wrapText="1"/>
    </xf>
    <xf numFmtId="0" fontId="17" fillId="5" borderId="3" xfId="0" applyFont="1" applyFill="1" applyBorder="1" applyAlignment="1">
      <alignment wrapText="1"/>
    </xf>
    <xf numFmtId="0" fontId="17" fillId="5" borderId="1" xfId="0" applyFont="1" applyFill="1" applyBorder="1" applyAlignment="1">
      <alignment horizontal="left" vertical="top" wrapText="1"/>
    </xf>
    <xf numFmtId="2" fontId="18" fillId="4" borderId="7" xfId="0" applyNumberFormat="1" applyFont="1" applyFill="1" applyBorder="1"/>
    <xf numFmtId="2" fontId="18" fillId="4" borderId="8" xfId="0" applyNumberFormat="1" applyFont="1" applyFill="1" applyBorder="1"/>
    <xf numFmtId="0" fontId="14" fillId="0" borderId="0" xfId="0" applyFont="1" applyAlignment="1">
      <alignment vertical="top"/>
    </xf>
    <xf numFmtId="0" fontId="0" fillId="2" borderId="0" xfId="0" applyFill="1"/>
    <xf numFmtId="0" fontId="25" fillId="5" borderId="20" xfId="0" applyFont="1" applyFill="1" applyBorder="1" applyAlignment="1">
      <alignment horizontal="left" vertical="top" wrapText="1"/>
    </xf>
    <xf numFmtId="0" fontId="25" fillId="5" borderId="21" xfId="0" applyFont="1" applyFill="1" applyBorder="1" applyAlignment="1">
      <alignment horizontal="left" vertical="top" wrapText="1"/>
    </xf>
    <xf numFmtId="0" fontId="9" fillId="2" borderId="1" xfId="1" applyFill="1" applyBorder="1" applyAlignment="1">
      <alignment horizontal="left" vertical="center" wrapText="1"/>
    </xf>
    <xf numFmtId="0" fontId="18" fillId="2" borderId="0" xfId="0" applyFont="1" applyFill="1"/>
    <xf numFmtId="0" fontId="25" fillId="5" borderId="26" xfId="0" applyFont="1" applyFill="1" applyBorder="1" applyAlignment="1">
      <alignment horizontal="left" vertical="top" wrapText="1"/>
    </xf>
    <xf numFmtId="0" fontId="18" fillId="2" borderId="0" xfId="0" applyFont="1" applyFill="1" applyAlignment="1">
      <alignment horizontal="left" wrapText="1"/>
    </xf>
    <xf numFmtId="0" fontId="28" fillId="2" borderId="0" xfId="0" applyFont="1" applyFill="1"/>
    <xf numFmtId="0" fontId="18" fillId="2" borderId="1" xfId="0" applyFont="1" applyFill="1" applyBorder="1"/>
    <xf numFmtId="0" fontId="18" fillId="4" borderId="1" xfId="0" applyFont="1" applyFill="1" applyBorder="1" applyAlignment="1">
      <alignment horizontal="left" vertical="top" wrapText="1"/>
    </xf>
    <xf numFmtId="0" fontId="25" fillId="5" borderId="28" xfId="0" applyFont="1" applyFill="1" applyBorder="1" applyAlignment="1">
      <alignment horizontal="left" vertical="top" wrapText="1"/>
    </xf>
    <xf numFmtId="0" fontId="18" fillId="2" borderId="1" xfId="0" applyFont="1" applyFill="1" applyBorder="1" applyAlignment="1">
      <alignment wrapText="1"/>
    </xf>
    <xf numFmtId="0" fontId="9" fillId="2" borderId="1" xfId="1" applyFill="1" applyBorder="1"/>
    <xf numFmtId="0" fontId="9" fillId="2" borderId="4" xfId="1" applyFill="1" applyBorder="1" applyAlignment="1">
      <alignment horizontal="left" vertical="center" wrapText="1"/>
    </xf>
    <xf numFmtId="0" fontId="14" fillId="2" borderId="1" xfId="0" applyFont="1" applyFill="1" applyBorder="1" applyAlignment="1">
      <alignment horizontal="center" wrapText="1"/>
    </xf>
    <xf numFmtId="0" fontId="25" fillId="5" borderId="29" xfId="0" applyFont="1" applyFill="1" applyBorder="1" applyAlignment="1">
      <alignment horizontal="left" vertical="top" wrapText="1"/>
    </xf>
    <xf numFmtId="0" fontId="18" fillId="4" borderId="2" xfId="0" applyFont="1" applyFill="1" applyBorder="1" applyAlignment="1">
      <alignment horizontal="left" vertical="top" wrapText="1"/>
    </xf>
    <xf numFmtId="0" fontId="17" fillId="5" borderId="20" xfId="0" applyFont="1" applyFill="1" applyBorder="1" applyAlignment="1">
      <alignment horizontal="left" vertical="top" wrapText="1"/>
    </xf>
    <xf numFmtId="0" fontId="17" fillId="5" borderId="21" xfId="0" applyFont="1" applyFill="1" applyBorder="1" applyAlignment="1">
      <alignment horizontal="left" vertical="top" wrapText="1"/>
    </xf>
    <xf numFmtId="0" fontId="17" fillId="5" borderId="29" xfId="0" applyFont="1" applyFill="1" applyBorder="1" applyAlignment="1">
      <alignment horizontal="left" vertical="top" wrapText="1"/>
    </xf>
    <xf numFmtId="0" fontId="29" fillId="0" borderId="0" xfId="0" applyFont="1" applyAlignment="1">
      <alignment vertical="top"/>
    </xf>
    <xf numFmtId="0" fontId="29" fillId="2" borderId="0" xfId="0" applyFont="1" applyFill="1"/>
    <xf numFmtId="0" fontId="18" fillId="2" borderId="1" xfId="0" applyFont="1" applyFill="1" applyBorder="1" applyAlignment="1">
      <alignment horizontal="left" vertical="top"/>
    </xf>
    <xf numFmtId="0" fontId="30" fillId="2" borderId="1" xfId="0" applyFont="1" applyFill="1" applyBorder="1" applyAlignment="1">
      <alignment horizontal="center" wrapText="1"/>
    </xf>
    <xf numFmtId="0" fontId="20" fillId="3" borderId="1" xfId="0" applyFont="1" applyFill="1" applyBorder="1" applyAlignment="1">
      <alignment horizontal="left" vertical="top"/>
    </xf>
    <xf numFmtId="0" fontId="25" fillId="5" borderId="22" xfId="0" applyFont="1" applyFill="1" applyBorder="1" applyAlignment="1">
      <alignment horizontal="left" vertical="top" wrapText="1"/>
    </xf>
    <xf numFmtId="0" fontId="18" fillId="4" borderId="1" xfId="0" applyFont="1" applyFill="1" applyBorder="1" applyAlignment="1">
      <alignment horizontal="left" vertical="top"/>
    </xf>
    <xf numFmtId="0" fontId="33" fillId="2" borderId="0" xfId="0" applyFont="1" applyFill="1"/>
    <xf numFmtId="0" fontId="18" fillId="4" borderId="3" xfId="0" applyFont="1" applyFill="1" applyBorder="1" applyAlignment="1">
      <alignment horizontal="left" vertical="top" wrapText="1"/>
    </xf>
    <xf numFmtId="0" fontId="10" fillId="2" borderId="4" xfId="0" applyFont="1" applyFill="1" applyBorder="1" applyAlignment="1">
      <alignment horizontal="left" vertical="top"/>
    </xf>
    <xf numFmtId="0" fontId="25" fillId="5" borderId="34" xfId="0" applyFont="1" applyFill="1" applyBorder="1" applyAlignment="1">
      <alignment horizontal="left" vertical="top" wrapText="1"/>
    </xf>
    <xf numFmtId="0" fontId="22" fillId="5" borderId="1" xfId="0" applyFont="1" applyFill="1" applyBorder="1" applyAlignment="1">
      <alignment vertical="top" wrapText="1"/>
    </xf>
    <xf numFmtId="165" fontId="10" fillId="2" borderId="1" xfId="0" applyNumberFormat="1" applyFont="1" applyFill="1" applyBorder="1" applyAlignment="1">
      <alignment horizontal="left"/>
    </xf>
    <xf numFmtId="0" fontId="34" fillId="2" borderId="0" xfId="0" applyFont="1" applyFill="1"/>
    <xf numFmtId="0" fontId="35" fillId="7"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17" fillId="5" borderId="2" xfId="0" applyFont="1" applyFill="1" applyBorder="1" applyAlignment="1">
      <alignment horizontal="left" vertical="top" wrapText="1"/>
    </xf>
    <xf numFmtId="0" fontId="26" fillId="5" borderId="29" xfId="0" applyFont="1" applyFill="1" applyBorder="1" applyAlignment="1">
      <alignment horizontal="left" vertical="top" wrapText="1"/>
    </xf>
    <xf numFmtId="0" fontId="8" fillId="2" borderId="0" xfId="0" applyFont="1" applyFill="1"/>
    <xf numFmtId="0" fontId="9" fillId="2" borderId="0" xfId="1" applyFill="1"/>
    <xf numFmtId="0" fontId="11" fillId="2" borderId="0" xfId="0" applyFont="1" applyFill="1" applyAlignment="1">
      <alignment vertical="center"/>
    </xf>
    <xf numFmtId="0" fontId="8" fillId="2" borderId="0" xfId="0" applyFont="1" applyFill="1" applyAlignment="1">
      <alignment horizontal="left" vertical="top"/>
    </xf>
    <xf numFmtId="0" fontId="8" fillId="4" borderId="27" xfId="0" applyFont="1" applyFill="1" applyBorder="1"/>
    <xf numFmtId="0" fontId="8" fillId="3" borderId="18" xfId="0" applyFont="1" applyFill="1" applyBorder="1"/>
    <xf numFmtId="0" fontId="8" fillId="3" borderId="8" xfId="0" applyFont="1" applyFill="1" applyBorder="1"/>
    <xf numFmtId="0" fontId="8" fillId="3" borderId="1" xfId="0" applyFont="1" applyFill="1" applyBorder="1"/>
    <xf numFmtId="0" fontId="8" fillId="3" borderId="14" xfId="0" applyFont="1" applyFill="1" applyBorder="1" applyAlignment="1">
      <alignment horizontal="left" vertical="top"/>
    </xf>
    <xf numFmtId="0" fontId="8" fillId="3" borderId="30" xfId="0" applyFont="1" applyFill="1" applyBorder="1" applyAlignment="1">
      <alignment horizontal="left" vertical="top"/>
    </xf>
    <xf numFmtId="0" fontId="8" fillId="3" borderId="12" xfId="0" applyFont="1" applyFill="1" applyBorder="1"/>
    <xf numFmtId="0" fontId="8" fillId="3" borderId="9" xfId="0" applyFont="1" applyFill="1" applyBorder="1"/>
    <xf numFmtId="0" fontId="8" fillId="3" borderId="24" xfId="0" applyFont="1" applyFill="1" applyBorder="1"/>
    <xf numFmtId="0" fontId="8" fillId="3" borderId="6" xfId="0" applyFont="1" applyFill="1" applyBorder="1"/>
    <xf numFmtId="0" fontId="8" fillId="3" borderId="2" xfId="0" applyFont="1" applyFill="1" applyBorder="1"/>
    <xf numFmtId="0" fontId="8" fillId="3" borderId="25" xfId="0" applyFont="1" applyFill="1" applyBorder="1" applyAlignment="1">
      <alignment horizontal="left" vertical="top"/>
    </xf>
    <xf numFmtId="0" fontId="8" fillId="3" borderId="13" xfId="0" applyFont="1" applyFill="1" applyBorder="1" applyAlignment="1">
      <alignment horizontal="left" vertical="top"/>
    </xf>
    <xf numFmtId="0" fontId="8" fillId="3" borderId="31" xfId="0" applyFont="1" applyFill="1" applyBorder="1" applyAlignment="1">
      <alignment horizontal="left" vertical="top"/>
    </xf>
    <xf numFmtId="0" fontId="8" fillId="3" borderId="15" xfId="0" applyFont="1" applyFill="1" applyBorder="1"/>
    <xf numFmtId="0" fontId="8" fillId="3" borderId="35" xfId="0" applyFont="1" applyFill="1" applyBorder="1"/>
    <xf numFmtId="0" fontId="8" fillId="4" borderId="32" xfId="0" applyFont="1" applyFill="1" applyBorder="1"/>
    <xf numFmtId="0" fontId="8" fillId="4" borderId="0" xfId="0" applyFont="1" applyFill="1"/>
    <xf numFmtId="0" fontId="8" fillId="3" borderId="4" xfId="0" applyFont="1" applyFill="1" applyBorder="1"/>
    <xf numFmtId="0" fontId="8" fillId="3" borderId="11" xfId="0" applyFont="1" applyFill="1" applyBorder="1"/>
    <xf numFmtId="0" fontId="8" fillId="3" borderId="33" xfId="0" applyFont="1" applyFill="1" applyBorder="1" applyAlignment="1">
      <alignment horizontal="left" vertical="top"/>
    </xf>
    <xf numFmtId="0" fontId="13" fillId="2" borderId="0" xfId="0" applyFont="1" applyFill="1"/>
    <xf numFmtId="0" fontId="25" fillId="6" borderId="1" xfId="0" applyFont="1" applyFill="1" applyBorder="1" applyAlignment="1">
      <alignment wrapText="1"/>
    </xf>
    <xf numFmtId="0" fontId="8" fillId="2" borderId="0" xfId="0" applyFont="1" applyFill="1" applyAlignment="1">
      <alignment horizontal="left" vertical="top" wrapText="1"/>
    </xf>
    <xf numFmtId="0" fontId="8" fillId="4" borderId="16" xfId="0" applyFont="1" applyFill="1" applyBorder="1" applyAlignment="1">
      <alignment horizontal="left" vertical="top"/>
    </xf>
    <xf numFmtId="0" fontId="8" fillId="4" borderId="3" xfId="0" applyFont="1" applyFill="1" applyBorder="1" applyAlignment="1">
      <alignment horizontal="left" vertical="top"/>
    </xf>
    <xf numFmtId="0" fontId="8" fillId="3" borderId="12" xfId="0" applyFont="1" applyFill="1" applyBorder="1" applyAlignment="1">
      <alignment horizontal="left" vertical="top"/>
    </xf>
    <xf numFmtId="0" fontId="8" fillId="3" borderId="9" xfId="0" applyFont="1" applyFill="1" applyBorder="1" applyAlignment="1">
      <alignment horizontal="left" vertical="top"/>
    </xf>
    <xf numFmtId="0" fontId="8" fillId="2" borderId="3" xfId="0" applyFont="1" applyFill="1" applyBorder="1" applyAlignment="1">
      <alignment horizontal="left" vertical="top"/>
    </xf>
    <xf numFmtId="0" fontId="8" fillId="3" borderId="17" xfId="0" applyFont="1" applyFill="1" applyBorder="1" applyAlignment="1">
      <alignment horizontal="left" vertical="top"/>
    </xf>
    <xf numFmtId="0" fontId="8" fillId="4" borderId="1" xfId="0" applyFont="1" applyFill="1" applyBorder="1" applyAlignment="1">
      <alignment horizontal="left" vertical="top"/>
    </xf>
    <xf numFmtId="0" fontId="8" fillId="2" borderId="1" xfId="0" applyFont="1" applyFill="1" applyBorder="1" applyAlignment="1">
      <alignment horizontal="left" vertical="top"/>
    </xf>
    <xf numFmtId="0" fontId="8" fillId="3" borderId="19" xfId="0" applyFont="1" applyFill="1" applyBorder="1" applyAlignment="1">
      <alignment horizontal="left" vertical="top"/>
    </xf>
    <xf numFmtId="0" fontId="8" fillId="4" borderId="18" xfId="0" applyFont="1" applyFill="1" applyBorder="1" applyAlignment="1">
      <alignment horizontal="left" vertical="top"/>
    </xf>
    <xf numFmtId="0" fontId="8" fillId="4" borderId="24" xfId="0" applyFont="1" applyFill="1" applyBorder="1" applyAlignment="1">
      <alignment horizontal="left" vertical="top"/>
    </xf>
    <xf numFmtId="0" fontId="8" fillId="3" borderId="15" xfId="0" applyFont="1" applyFill="1" applyBorder="1" applyAlignment="1">
      <alignment horizontal="left" vertical="top"/>
    </xf>
    <xf numFmtId="0" fontId="8" fillId="3" borderId="2" xfId="0" applyFont="1" applyFill="1" applyBorder="1" applyAlignment="1">
      <alignment horizontal="left" vertical="top"/>
    </xf>
    <xf numFmtId="0" fontId="8" fillId="2" borderId="2" xfId="0" applyFont="1" applyFill="1" applyBorder="1" applyAlignment="1">
      <alignment horizontal="left" vertical="top"/>
    </xf>
    <xf numFmtId="0" fontId="8" fillId="3" borderId="23" xfId="0" applyFont="1" applyFill="1" applyBorder="1" applyAlignment="1">
      <alignment horizontal="left" vertical="top"/>
    </xf>
    <xf numFmtId="164" fontId="8" fillId="4" borderId="3" xfId="0" applyNumberFormat="1" applyFont="1" applyFill="1" applyBorder="1" applyAlignment="1">
      <alignment horizontal="left" vertical="top"/>
    </xf>
    <xf numFmtId="164" fontId="8" fillId="4" borderId="1" xfId="0" applyNumberFormat="1" applyFont="1" applyFill="1" applyBorder="1" applyAlignment="1">
      <alignment horizontal="left" vertical="top"/>
    </xf>
    <xf numFmtId="0" fontId="8" fillId="3" borderId="3" xfId="0" applyFont="1" applyFill="1" applyBorder="1"/>
    <xf numFmtId="0" fontId="8" fillId="0" borderId="0" xfId="0" applyFont="1"/>
    <xf numFmtId="0" fontId="8" fillId="2" borderId="0" xfId="0" applyFont="1" applyFill="1" applyAlignment="1">
      <alignment wrapText="1"/>
    </xf>
    <xf numFmtId="0" fontId="8" fillId="5" borderId="1" xfId="0" applyFont="1" applyFill="1" applyBorder="1"/>
    <xf numFmtId="0" fontId="8" fillId="5" borderId="1" xfId="0" applyFont="1" applyFill="1" applyBorder="1" applyAlignment="1">
      <alignment wrapText="1"/>
    </xf>
    <xf numFmtId="0" fontId="8" fillId="5" borderId="0" xfId="0" applyFont="1" applyFill="1"/>
    <xf numFmtId="2" fontId="8" fillId="4" borderId="1" xfId="0" applyNumberFormat="1" applyFont="1" applyFill="1" applyBorder="1" applyAlignment="1">
      <alignment vertical="center"/>
    </xf>
    <xf numFmtId="0" fontId="7" fillId="2" borderId="0" xfId="0" applyFont="1" applyFill="1"/>
    <xf numFmtId="0" fontId="7" fillId="3" borderId="1" xfId="0" applyFont="1" applyFill="1" applyBorder="1"/>
    <xf numFmtId="0" fontId="36" fillId="2" borderId="0" xfId="0" applyFont="1" applyFill="1"/>
    <xf numFmtId="0" fontId="37" fillId="6" borderId="1" xfId="0" applyFont="1" applyFill="1" applyBorder="1" applyAlignment="1">
      <alignment wrapText="1"/>
    </xf>
    <xf numFmtId="0" fontId="37" fillId="6" borderId="1" xfId="0" applyFont="1" applyFill="1" applyBorder="1"/>
    <xf numFmtId="0" fontId="34" fillId="3" borderId="1" xfId="0" applyFont="1" applyFill="1" applyBorder="1"/>
    <xf numFmtId="164" fontId="34" fillId="4" borderId="1" xfId="0" applyNumberFormat="1" applyFont="1" applyFill="1" applyBorder="1"/>
    <xf numFmtId="0" fontId="33" fillId="2" borderId="0" xfId="0" applyFont="1" applyFill="1" applyAlignment="1">
      <alignment horizontal="left" vertical="top"/>
    </xf>
    <xf numFmtId="0" fontId="7" fillId="3" borderId="8" xfId="0" applyFont="1" applyFill="1" applyBorder="1"/>
    <xf numFmtId="0" fontId="6" fillId="0" borderId="0" xfId="0" applyFont="1" applyAlignment="1">
      <alignment vertical="top"/>
    </xf>
    <xf numFmtId="0" fontId="6" fillId="3" borderId="1" xfId="0" applyFont="1" applyFill="1" applyBorder="1"/>
    <xf numFmtId="0" fontId="5" fillId="2" borderId="0" xfId="0" applyFont="1" applyFill="1"/>
    <xf numFmtId="0" fontId="39" fillId="2" borderId="0" xfId="1" applyFont="1" applyFill="1"/>
    <xf numFmtId="0" fontId="4" fillId="0" borderId="0" xfId="0" applyFont="1" applyAlignment="1">
      <alignment vertical="top"/>
    </xf>
    <xf numFmtId="0" fontId="13" fillId="2" borderId="0" xfId="0" applyFont="1" applyFill="1" applyAlignment="1">
      <alignment horizontal="left" vertical="top"/>
    </xf>
    <xf numFmtId="0" fontId="3" fillId="2" borderId="0" xfId="0" applyFont="1" applyFill="1"/>
    <xf numFmtId="0" fontId="2" fillId="2" borderId="0" xfId="0" applyFont="1" applyFill="1"/>
    <xf numFmtId="0" fontId="14"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39" fillId="2" borderId="0" xfId="1" applyFont="1" applyFill="1" applyAlignment="1"/>
    <xf numFmtId="0" fontId="8" fillId="4" borderId="8" xfId="0" applyFont="1" applyFill="1" applyBorder="1" applyAlignment="1">
      <alignment vertical="center"/>
    </xf>
    <xf numFmtId="2" fontId="18" fillId="4" borderId="1" xfId="0" applyNumberFormat="1" applyFont="1" applyFill="1" applyBorder="1" applyAlignment="1">
      <alignment vertical="center"/>
    </xf>
    <xf numFmtId="2" fontId="8" fillId="4" borderId="1" xfId="0" applyNumberFormat="1" applyFont="1" applyFill="1" applyBorder="1" applyAlignment="1">
      <alignment horizontal="right" vertical="center"/>
    </xf>
    <xf numFmtId="1" fontId="18" fillId="4" borderId="1" xfId="0" applyNumberFormat="1" applyFont="1" applyFill="1" applyBorder="1" applyAlignment="1">
      <alignment vertical="center"/>
    </xf>
    <xf numFmtId="2" fontId="18" fillId="4" borderId="3" xfId="0" applyNumberFormat="1" applyFont="1" applyFill="1" applyBorder="1" applyAlignment="1">
      <alignment vertical="center"/>
    </xf>
    <xf numFmtId="2" fontId="18" fillId="4" borderId="1" xfId="0" applyNumberFormat="1" applyFont="1" applyFill="1" applyBorder="1" applyAlignment="1">
      <alignment vertical="center" wrapText="1"/>
    </xf>
    <xf numFmtId="0" fontId="8" fillId="4" borderId="11" xfId="0" applyFont="1" applyFill="1" applyBorder="1" applyAlignment="1">
      <alignment vertical="center"/>
    </xf>
    <xf numFmtId="2" fontId="18" fillId="4" borderId="4" xfId="0" applyNumberFormat="1" applyFont="1" applyFill="1" applyBorder="1" applyAlignment="1">
      <alignment vertical="center"/>
    </xf>
    <xf numFmtId="0" fontId="2" fillId="3" borderId="1" xfId="0" applyFont="1" applyFill="1" applyBorder="1" applyAlignment="1">
      <alignment horizontal="left" vertical="top"/>
    </xf>
    <xf numFmtId="166" fontId="8" fillId="2" borderId="0" xfId="2" applyNumberFormat="1" applyFont="1" applyFill="1"/>
    <xf numFmtId="0" fontId="18" fillId="2" borderId="0" xfId="0" applyFont="1" applyFill="1" applyAlignment="1">
      <alignment horizontal="left" wrapText="1"/>
    </xf>
    <xf numFmtId="0" fontId="5" fillId="2" borderId="0" xfId="0" applyFont="1" applyFill="1" applyAlignment="1">
      <alignment horizontal="left" vertical="top" wrapText="1"/>
    </xf>
    <xf numFmtId="0" fontId="34" fillId="2" borderId="0" xfId="0" applyFont="1" applyFill="1" applyAlignment="1">
      <alignment horizontal="left" wrapText="1"/>
    </xf>
    <xf numFmtId="0" fontId="18" fillId="2" borderId="0" xfId="0" applyFont="1" applyFill="1" applyAlignment="1">
      <alignment horizontal="left" vertical="top" wrapText="1"/>
    </xf>
    <xf numFmtId="0" fontId="24" fillId="5" borderId="12" xfId="0" applyFont="1" applyFill="1" applyBorder="1" applyAlignment="1">
      <alignment horizontal="center" vertical="top"/>
    </xf>
    <xf numFmtId="0" fontId="24" fillId="5" borderId="8" xfId="0" applyFont="1" applyFill="1" applyBorder="1" applyAlignment="1">
      <alignment horizontal="center" vertical="top"/>
    </xf>
    <xf numFmtId="0" fontId="2" fillId="2" borderId="0" xfId="0" applyFont="1" applyFill="1" applyAlignment="1">
      <alignment horizontal="left" wrapText="1"/>
    </xf>
    <xf numFmtId="0" fontId="2" fillId="2" borderId="32" xfId="0" applyFont="1" applyFill="1" applyBorder="1" applyAlignment="1">
      <alignment horizontal="left" wrapText="1"/>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wrapText="1"/>
    </xf>
    <xf numFmtId="0" fontId="14" fillId="2" borderId="5" xfId="0" applyFont="1" applyFill="1" applyBorder="1" applyAlignment="1">
      <alignment horizontal="center" wrapText="1"/>
    </xf>
    <xf numFmtId="0" fontId="14" fillId="2" borderId="3" xfId="0" applyFont="1" applyFill="1" applyBorder="1" applyAlignment="1">
      <alignment horizont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9" fillId="2" borderId="4" xfId="1" applyFill="1" applyBorder="1" applyAlignment="1">
      <alignment horizontal="left" vertical="center" wrapText="1"/>
    </xf>
    <xf numFmtId="0" fontId="9" fillId="2" borderId="5" xfId="1" applyFill="1" applyBorder="1" applyAlignment="1">
      <alignment horizontal="left" vertical="center" wrapText="1"/>
    </xf>
    <xf numFmtId="0" fontId="9" fillId="2" borderId="3" xfId="1" applyFill="1" applyBorder="1" applyAlignment="1">
      <alignment horizontal="left" vertical="center" wrapText="1"/>
    </xf>
    <xf numFmtId="0" fontId="10" fillId="2" borderId="1" xfId="0" applyFont="1" applyFill="1" applyBorder="1" applyAlignment="1">
      <alignment horizontal="left" wrapText="1"/>
    </xf>
    <xf numFmtId="0" fontId="15" fillId="2" borderId="1"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1" applyFill="1" applyBorder="1" applyAlignment="1">
      <alignment horizontal="left" vertical="center" wrapText="1"/>
    </xf>
    <xf numFmtId="0" fontId="22" fillId="5" borderId="4" xfId="0" applyFont="1" applyFill="1" applyBorder="1" applyAlignment="1">
      <alignment vertical="top" wrapText="1"/>
    </xf>
    <xf numFmtId="0" fontId="2" fillId="2" borderId="0" xfId="0" applyFont="1" applyFill="1" applyBorder="1" applyAlignment="1">
      <alignment horizontal="left" wrapText="1"/>
    </xf>
    <xf numFmtId="0" fontId="8" fillId="2" borderId="0" xfId="0" applyFont="1" applyFill="1" applyBorder="1"/>
  </cellXfs>
  <cellStyles count="3">
    <cellStyle name="Currency" xfId="2" builtinId="4"/>
    <cellStyle name="Hyperlink" xfId="1" builtinId="8"/>
    <cellStyle name="Normal" xfId="0" builtinId="0"/>
  </cellStyles>
  <dxfs count="117">
    <dxf>
      <fill>
        <patternFill>
          <bgColor theme="9"/>
        </patternFill>
      </fill>
    </dxf>
    <dxf>
      <font>
        <color theme="0"/>
      </font>
      <fill>
        <patternFill>
          <bgColor rgb="FFC00000"/>
        </patternFill>
      </fill>
    </dxf>
    <dxf>
      <font>
        <color theme="0"/>
      </font>
      <fill>
        <patternFill>
          <bgColor rgb="FFC00000"/>
        </patternFill>
      </fill>
    </dxf>
    <dxf>
      <font>
        <color theme="0" tint="-0.34998626667073579"/>
      </font>
    </dxf>
    <dxf>
      <font>
        <color theme="0"/>
      </font>
      <fill>
        <patternFill>
          <bgColor rgb="FFC00000"/>
        </patternFill>
      </fill>
    </dxf>
    <dxf>
      <font>
        <color theme="0" tint="-0.34998626667073579"/>
      </font>
    </dxf>
    <dxf>
      <font>
        <color theme="0"/>
      </font>
      <fill>
        <patternFill>
          <bgColor rgb="FFC00000"/>
        </patternFill>
      </fill>
    </dxf>
    <dxf>
      <font>
        <color theme="0"/>
      </font>
      <fill>
        <patternFill>
          <fgColor rgb="FFC00000"/>
          <bgColor rgb="FFC00000"/>
        </patternFill>
      </fill>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1" formatCode="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2" formatCode="0.00"/>
      <fill>
        <patternFill patternType="solid">
          <fgColor indexed="64"/>
          <bgColor theme="0" tint="-0.34998626667073579"/>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vertical="center" textRotation="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fill>
        <patternFill patternType="solid">
          <fgColor indexed="64"/>
          <bgColor theme="0" tint="-0.34998626667073579"/>
        </patternFill>
      </fill>
    </dxf>
    <dxf>
      <font>
        <strike val="0"/>
        <outline val="0"/>
        <shadow val="0"/>
        <u val="none"/>
        <vertAlign val="baseline"/>
        <name val="Century Gothic"/>
        <family val="2"/>
        <scheme val="none"/>
      </font>
      <fill>
        <patternFill patternType="solid">
          <fgColor indexed="64"/>
          <bgColor theme="3"/>
        </patternFill>
      </fill>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dxf>
    <dxf>
      <font>
        <b val="0"/>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0" formatCode="General"/>
      <fill>
        <patternFill patternType="solid">
          <fgColor indexed="64"/>
          <bgColor theme="0" tint="-0.34998626667073579"/>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164" formatCode="0.000"/>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border>
    </dxf>
    <dxf>
      <font>
        <b val="0"/>
        <i val="0"/>
        <strike val="0"/>
        <condense val="0"/>
        <extend val="0"/>
        <outline val="0"/>
        <shadow val="0"/>
        <u val="none"/>
        <vertAlign val="baseline"/>
        <sz val="11"/>
        <color rgb="FF000000"/>
        <name val="Century Gothic"/>
        <family val="2"/>
        <scheme val="none"/>
      </font>
      <fill>
        <patternFill patternType="solid">
          <fgColor rgb="FF000000"/>
          <bgColor rgb="FFFFFFFF"/>
        </patternFill>
      </fill>
      <alignment horizontal="left" vertical="top" textRotation="0" wrapText="0" indent="0" justifyLastLine="0" shrinkToFit="0" readingOrder="0"/>
    </dxf>
    <dxf>
      <border>
        <bottom style="medium">
          <color rgb="FF000000"/>
        </bottom>
      </border>
    </dxf>
    <dxf>
      <font>
        <b val="0"/>
        <i val="0"/>
        <strike val="0"/>
        <condense val="0"/>
        <extend val="0"/>
        <outline val="0"/>
        <shadow val="0"/>
        <u val="none"/>
        <vertAlign val="baseline"/>
        <sz val="12"/>
        <color theme="1"/>
        <name val="Century Gothic"/>
        <family val="2"/>
        <scheme val="none"/>
      </font>
      <fill>
        <patternFill patternType="solid">
          <fgColor indexed="64"/>
          <bgColor theme="3"/>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medium">
          <color indexed="64"/>
        </left>
        <right style="thin">
          <color indexed="64"/>
        </right>
        <top/>
        <bottom style="thin">
          <color indexed="64"/>
        </bottom>
      </border>
    </dxf>
    <dxf>
      <border outline="0">
        <left style="thin">
          <color indexed="64"/>
        </left>
        <right style="thin">
          <color indexed="64"/>
        </right>
      </border>
    </dxf>
    <dxf>
      <font>
        <b val="0"/>
        <i val="0"/>
        <strike val="0"/>
        <condense val="0"/>
        <extend val="0"/>
        <outline val="0"/>
        <shadow val="0"/>
        <u val="none"/>
        <vertAlign val="baseline"/>
        <sz val="11"/>
        <color theme="1"/>
        <name val="Century Gothic"/>
        <family val="2"/>
        <scheme val="none"/>
      </font>
      <fill>
        <patternFill patternType="solid">
          <fgColor indexed="64"/>
          <bgColor theme="0"/>
        </patternFill>
      </fill>
      <alignment horizontal="left" vertical="top" textRotation="0" wrapText="0" indent="0" justifyLastLine="0" shrinkToFit="0" readingOrder="0"/>
    </dxf>
    <dxf>
      <border>
        <bottom style="medium">
          <color indexed="64"/>
        </bottom>
      </border>
    </dxf>
    <dxf>
      <font>
        <b val="0"/>
        <i val="0"/>
        <strike val="0"/>
        <condense val="0"/>
        <extend val="0"/>
        <outline val="0"/>
        <shadow val="0"/>
        <u val="none"/>
        <vertAlign val="baseline"/>
        <sz val="12"/>
        <color theme="1"/>
        <name val="Century Gothic"/>
        <family val="2"/>
        <scheme val="none"/>
      </font>
      <fill>
        <patternFill patternType="solid">
          <fgColor indexed="64"/>
          <bgColor theme="3"/>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entury Gothic"/>
        <family val="2"/>
        <scheme val="none"/>
      </font>
      <fill>
        <patternFill patternType="solid">
          <fgColor rgb="FF000000"/>
          <bgColor rgb="FFFFF2CC"/>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numFmt numFmtId="0" formatCode="General"/>
      <fill>
        <patternFill patternType="solid">
          <fgColor indexed="64"/>
          <bgColor theme="0" tint="-0.34998626667073579"/>
        </patternFill>
      </fill>
      <border diagonalUp="0" diagonalDown="0" outline="0">
        <left/>
        <right style="thin">
          <color indexed="64"/>
        </right>
        <top/>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entury Gothic"/>
        <family val="2"/>
        <scheme val="none"/>
      </font>
      <fill>
        <patternFill patternType="solid">
          <fgColor rgb="FF000000"/>
          <bgColor rgb="FFFFF2CC"/>
        </patternFill>
      </fill>
      <alignment horizontal="left" vertical="top" textRotation="0" wrapText="0" indent="0" justifyLastLine="0" shrinkToFit="0" readingOrder="0"/>
    </dxf>
    <dxf>
      <border>
        <bottom style="medium">
          <color rgb="FF000000"/>
        </bottom>
      </border>
    </dxf>
    <dxf>
      <font>
        <b/>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medium">
          <color indexed="64"/>
        </right>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Century Gothic"/>
        <family val="2"/>
        <scheme val="none"/>
      </font>
      <numFmt numFmtId="0" formatCode="General"/>
      <fill>
        <patternFill patternType="solid">
          <fgColor indexed="64"/>
          <bgColor theme="0" tint="-0.34998626667073579"/>
        </patternFill>
      </fill>
      <border diagonalUp="0" diagonalDown="0" outline="0">
        <left style="medium">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7D"/>
      <color rgb="FF32BFFE"/>
      <color rgb="FFF63AC5"/>
      <color rgb="FFD6BBEB"/>
      <color rgb="FFFF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1</xdr:row>
      <xdr:rowOff>0</xdr:rowOff>
    </xdr:from>
    <xdr:to>
      <xdr:col>0</xdr:col>
      <xdr:colOff>926283</xdr:colOff>
      <xdr:row>4</xdr:row>
      <xdr:rowOff>19050</xdr:rowOff>
    </xdr:to>
    <xdr:pic>
      <xdr:nvPicPr>
        <xdr:cNvPr id="2" name="Picture 1" descr="Logo, company name&#10;&#10;Description automatically generated">
          <a:extLst>
            <a:ext uri="{FF2B5EF4-FFF2-40B4-BE49-F238E27FC236}">
              <a16:creationId xmlns:a16="http://schemas.microsoft.com/office/drawing/2014/main" id="{09A2BE68-CCAC-436E-88DB-25749A07C3FB}"/>
            </a:ext>
          </a:extLst>
        </xdr:cNvPr>
        <xdr:cNvPicPr>
          <a:picLocks noChangeAspect="1"/>
        </xdr:cNvPicPr>
      </xdr:nvPicPr>
      <xdr:blipFill>
        <a:blip xmlns:r="http://schemas.openxmlformats.org/officeDocument/2006/relationships" r:embed="rId1"/>
        <a:stretch>
          <a:fillRect/>
        </a:stretch>
      </xdr:blipFill>
      <xdr:spPr>
        <a:xfrm>
          <a:off x="247650" y="209550"/>
          <a:ext cx="678633"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114301</xdr:rowOff>
    </xdr:from>
    <xdr:to>
      <xdr:col>0</xdr:col>
      <xdr:colOff>704850</xdr:colOff>
      <xdr:row>3</xdr:row>
      <xdr:rowOff>66339</xdr:rowOff>
    </xdr:to>
    <xdr:pic>
      <xdr:nvPicPr>
        <xdr:cNvPr id="3" name="Picture 2" descr="Logo, company name&#10;&#10;Description automatically generated">
          <a:extLst>
            <a:ext uri="{FF2B5EF4-FFF2-40B4-BE49-F238E27FC236}">
              <a16:creationId xmlns:a16="http://schemas.microsoft.com/office/drawing/2014/main" id="{47D5782F-BAD2-4C8F-BE86-BC8D88701479}"/>
            </a:ext>
          </a:extLst>
        </xdr:cNvPr>
        <xdr:cNvPicPr>
          <a:picLocks noChangeAspect="1"/>
        </xdr:cNvPicPr>
      </xdr:nvPicPr>
      <xdr:blipFill>
        <a:blip xmlns:r="http://schemas.openxmlformats.org/officeDocument/2006/relationships" r:embed="rId1"/>
        <a:stretch>
          <a:fillRect/>
        </a:stretch>
      </xdr:blipFill>
      <xdr:spPr>
        <a:xfrm>
          <a:off x="76200" y="114301"/>
          <a:ext cx="628650" cy="656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44824</xdr:colOff>
      <xdr:row>5</xdr:row>
      <xdr:rowOff>0</xdr:rowOff>
    </xdr:from>
    <xdr:to>
      <xdr:col>15</xdr:col>
      <xdr:colOff>11206</xdr:colOff>
      <xdr:row>13</xdr:row>
      <xdr:rowOff>190500</xdr:rowOff>
    </xdr:to>
    <xdr:sp macro="" textlink="">
      <xdr:nvSpPr>
        <xdr:cNvPr id="2" name="Rectangle 1">
          <a:extLst>
            <a:ext uri="{FF2B5EF4-FFF2-40B4-BE49-F238E27FC236}">
              <a16:creationId xmlns:a16="http://schemas.microsoft.com/office/drawing/2014/main" id="{711528A5-7092-FE29-AF03-6CA125A3CA46}"/>
            </a:ext>
          </a:extLst>
        </xdr:cNvPr>
        <xdr:cNvSpPr/>
      </xdr:nvSpPr>
      <xdr:spPr>
        <a:xfrm>
          <a:off x="14601265" y="1826559"/>
          <a:ext cx="3597088" cy="189379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latin typeface="Century Gothic" panose="020B0502020202020204" pitchFamily="34" charset="0"/>
            </a:rPr>
            <a:t>Tip: </a:t>
          </a:r>
          <a:r>
            <a:rPr lang="en-AU" sz="1400">
              <a:latin typeface="Century Gothic" panose="020B0502020202020204" pitchFamily="34" charset="0"/>
            </a:rPr>
            <a:t>Please ensure</a:t>
          </a:r>
          <a:r>
            <a:rPr lang="en-AU" sz="1400" baseline="0">
              <a:latin typeface="Century Gothic" panose="020B0502020202020204" pitchFamily="34" charset="0"/>
            </a:rPr>
            <a:t> that the </a:t>
          </a:r>
          <a:r>
            <a:rPr lang="en-AU" sz="1400" b="1" baseline="0">
              <a:latin typeface="Century Gothic" panose="020B0502020202020204" pitchFamily="34" charset="0"/>
            </a:rPr>
            <a:t>Program Sequence, Campus </a:t>
          </a:r>
          <a:r>
            <a:rPr lang="en-AU" sz="1400" baseline="0">
              <a:latin typeface="Century Gothic" panose="020B0502020202020204" pitchFamily="34" charset="0"/>
            </a:rPr>
            <a:t>and </a:t>
          </a:r>
          <a:r>
            <a:rPr lang="en-AU" sz="1400" b="1" baseline="0">
              <a:latin typeface="Century Gothic" panose="020B0502020202020204" pitchFamily="34" charset="0"/>
            </a:rPr>
            <a:t>Program Area of Specialisation </a:t>
          </a:r>
          <a:r>
            <a:rPr lang="en-AU" sz="1400" b="0" baseline="0">
              <a:latin typeface="Century Gothic" panose="020B0502020202020204" pitchFamily="34" charset="0"/>
            </a:rPr>
            <a:t>categories that you enter in this table</a:t>
          </a:r>
          <a:r>
            <a:rPr lang="en-AU" sz="1400" b="1" baseline="0">
              <a:latin typeface="Century Gothic" panose="020B0502020202020204" pitchFamily="34" charset="0"/>
            </a:rPr>
            <a:t> </a:t>
          </a:r>
          <a:r>
            <a:rPr lang="en-AU" sz="1400" baseline="0">
              <a:latin typeface="Century Gothic" panose="020B0502020202020204" pitchFamily="34" charset="0"/>
            </a:rPr>
            <a:t>match those that were entered in Tabs 4a and 4b. A mismatch will mean that the SSR will not calculate properly in Tab 6.</a:t>
          </a:r>
          <a:endParaRPr lang="en-AU" sz="1400">
            <a:latin typeface="Century Gothic" panose="020B0502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1299882</xdr:colOff>
      <xdr:row>8</xdr:row>
      <xdr:rowOff>168087</xdr:rowOff>
    </xdr:from>
    <xdr:to>
      <xdr:col>21</xdr:col>
      <xdr:colOff>11205</xdr:colOff>
      <xdr:row>11</xdr:row>
      <xdr:rowOff>145676</xdr:rowOff>
    </xdr:to>
    <xdr:sp macro="" textlink="">
      <xdr:nvSpPr>
        <xdr:cNvPr id="2" name="Callout: Bent Line 1">
          <a:extLst>
            <a:ext uri="{FF2B5EF4-FFF2-40B4-BE49-F238E27FC236}">
              <a16:creationId xmlns:a16="http://schemas.microsoft.com/office/drawing/2014/main" id="{BF1AF8F6-26AF-4109-7722-60EA970BE9DB}"/>
            </a:ext>
          </a:extLst>
        </xdr:cNvPr>
        <xdr:cNvSpPr/>
      </xdr:nvSpPr>
      <xdr:spPr>
        <a:xfrm>
          <a:off x="19957676" y="3148852"/>
          <a:ext cx="2756647" cy="616324"/>
        </a:xfrm>
        <a:prstGeom prst="borderCallout2">
          <a:avLst>
            <a:gd name="adj1" fmla="val 46955"/>
            <a:gd name="adj2" fmla="val -5833"/>
            <a:gd name="adj3" fmla="val 50265"/>
            <a:gd name="adj4" fmla="val -16631"/>
            <a:gd name="adj5" fmla="val -20087"/>
            <a:gd name="adj6" fmla="val -223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latin typeface="Century Gothic" panose="020B0502020202020204" pitchFamily="34" charset="0"/>
            </a:rPr>
            <a:t>These three</a:t>
          </a:r>
          <a:r>
            <a:rPr lang="en-AU" sz="1100" baseline="0">
              <a:latin typeface="Century Gothic" panose="020B0502020202020204" pitchFamily="34" charset="0"/>
            </a:rPr>
            <a:t> cells should equal zero otherwise not all FTE or EFTSL have been accounted for.  </a:t>
          </a:r>
          <a:endParaRPr lang="en-AU" sz="11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212912</xdr:colOff>
      <xdr:row>0</xdr:row>
      <xdr:rowOff>156882</xdr:rowOff>
    </xdr:from>
    <xdr:to>
      <xdr:col>0</xdr:col>
      <xdr:colOff>872478</xdr:colOff>
      <xdr:row>4</xdr:row>
      <xdr:rowOff>11206</xdr:rowOff>
    </xdr:to>
    <xdr:pic>
      <xdr:nvPicPr>
        <xdr:cNvPr id="2" name="Picture 1" descr="Logo, company name&#10;&#10;Description automatically generated">
          <a:extLst>
            <a:ext uri="{FF2B5EF4-FFF2-40B4-BE49-F238E27FC236}">
              <a16:creationId xmlns:a16="http://schemas.microsoft.com/office/drawing/2014/main" id="{0295A389-F58B-4DA7-A355-9FCF22E48C9E}"/>
            </a:ext>
          </a:extLst>
        </xdr:cNvPr>
        <xdr:cNvPicPr>
          <a:picLocks noChangeAspect="1"/>
        </xdr:cNvPicPr>
      </xdr:nvPicPr>
      <xdr:blipFill>
        <a:blip xmlns:r="http://schemas.openxmlformats.org/officeDocument/2006/relationships" r:embed="rId1"/>
        <a:stretch>
          <a:fillRect/>
        </a:stretch>
      </xdr:blipFill>
      <xdr:spPr>
        <a:xfrm>
          <a:off x="212912" y="156882"/>
          <a:ext cx="659566" cy="683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95251</xdr:colOff>
      <xdr:row>0</xdr:row>
      <xdr:rowOff>133350</xdr:rowOff>
    </xdr:from>
    <xdr:to>
      <xdr:col>0</xdr:col>
      <xdr:colOff>628651</xdr:colOff>
      <xdr:row>3</xdr:row>
      <xdr:rowOff>114323</xdr:rowOff>
    </xdr:to>
    <xdr:pic>
      <xdr:nvPicPr>
        <xdr:cNvPr id="2" name="Picture 1" descr="Logo, company name&#10;&#10;Description automatically generated">
          <a:extLst>
            <a:ext uri="{FF2B5EF4-FFF2-40B4-BE49-F238E27FC236}">
              <a16:creationId xmlns:a16="http://schemas.microsoft.com/office/drawing/2014/main" id="{40F31B07-09A6-423E-B2F6-017BC668EE9C}"/>
            </a:ext>
          </a:extLst>
        </xdr:cNvPr>
        <xdr:cNvPicPr>
          <a:picLocks noChangeAspect="1"/>
        </xdr:cNvPicPr>
      </xdr:nvPicPr>
      <xdr:blipFill>
        <a:blip xmlns:r="http://schemas.openxmlformats.org/officeDocument/2006/relationships" r:embed="rId1"/>
        <a:stretch>
          <a:fillRect/>
        </a:stretch>
      </xdr:blipFill>
      <xdr:spPr>
        <a:xfrm>
          <a:off x="95251" y="323850"/>
          <a:ext cx="533400" cy="5524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na" id="{2FDF364B-3FFD-40C5-A3BB-5775B72EF28E}" userId="S::a.to@apac.au::9a2e132f-20f3-47a3-b614-0d6e01d6aad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227CE3-F94B-4A75-A4DF-66F54C034493}" name="Table4" displayName="Table4" ref="A5:P145" totalsRowShown="0" headerRowDxfId="116" dataDxfId="114" headerRowBorderDxfId="115" tableBorderDxfId="113">
  <autoFilter ref="A5:P145" xr:uid="{EA227CE3-F94B-4A75-A4DF-66F54C034493}"/>
  <tableColumns count="16">
    <tableColumn id="1" xr3:uid="{3E8CD619-0DC6-452D-97C3-1EB317C1E5D7}" name="ID" dataDxfId="112">
      <calculatedColumnFormula>CONCATENATE(C6," ",D6," ",B6)</calculatedColumnFormula>
    </tableColumn>
    <tableColumn id="21" xr3:uid="{BCDC46A6-C9BC-42E7-897E-C642CB7FE744}" name="Reporting Year" dataDxfId="111"/>
    <tableColumn id="2" xr3:uid="{0B597AC7-6C29-461D-98C8-56E3D61BB4CB}" name="First Name" dataDxfId="110"/>
    <tableColumn id="3" xr3:uid="{FDF5ED08-4B8A-4BC1-AB33-00DFDABB6D19}" name="Surname" dataDxfId="109"/>
    <tableColumn id="5" xr3:uid="{9F68EA45-E2D6-415D-9333-9D92AA92CBAD}" name="Highest Qualification (Psychology)" dataDxfId="108"/>
    <tableColumn id="20" xr3:uid="{5CC1ACF4-451B-4EC4-B729-89335F6DBBA9}" name="Highest Qualification (other)" dataDxfId="107"/>
    <tableColumn id="6" xr3:uid="{3D57C883-DD28-4C96-A078-02ED9C798423}" name="Work Level" dataDxfId="106"/>
    <tableColumn id="7" xr3:uid="{9EB223AD-5160-4805-B3C9-4BC65B773193}" name="Function" dataDxfId="105"/>
    <tableColumn id="10" xr3:uid="{693619E0-BF16-46DA-B6B1-05B027812E80}" name="Psychology registration number _x000a_(Leave blank if staff is not registered)" dataDxfId="104"/>
    <tableColumn id="8" xr3:uid="{26C47235-11B3-41A3-AA00-F9CD972C8CBB}" name="Area of practice of endorsement with PsyBA " dataDxfId="103"/>
    <tableColumn id="12" xr3:uid="{8AE05152-0A27-40AA-975C-49192465B457}" name="Area of practice of endorsement 2" dataDxfId="102"/>
    <tableColumn id="13" xr3:uid="{423DA8FF-3861-43E3-8811-3DBCBB37BBA8}" name="Area of practice of endorsement 3" dataDxfId="101"/>
    <tableColumn id="9" xr3:uid="{47BEF00B-20C8-43AD-B238-77E9218079D6}" name="PsyBA approved supervisor status" dataDxfId="100"/>
    <tableColumn id="22" xr3:uid="{05BFD91A-898F-4B04-9991-DA2DDB2910EE}" name="Was this staff member teaching (or contracted to teach) at the reference date?" dataDxfId="99"/>
    <tableColumn id="11" xr3:uid="{731F6884-B59D-4962-B49D-8D94EF6854C9}" name="For staff who were NOT employed on the reference date, list the program levels that they teach into " dataDxfId="98"/>
    <tableColumn id="4" xr3:uid="{A89D195C-BD79-4BC1-855F-98F29ADBFB5B}" name="Comment (if there is additional context about the data you'd like to provide)" dataDxfId="9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B95E4A-F0FA-4E8C-95EB-DD32FAE6A614}" name="Table46" displayName="Table46" ref="A5:L145" totalsRowShown="0" headerRowDxfId="96" dataDxfId="94" headerRowBorderDxfId="95" tableBorderDxfId="93">
  <autoFilter ref="A5:L145" xr:uid="{EA227CE3-F94B-4A75-A4DF-66F54C034493}"/>
  <tableColumns count="12">
    <tableColumn id="1" xr3:uid="{174AF3A2-7D85-47C8-8719-646D872F04F4}" name="ID" dataDxfId="92">
      <calculatedColumnFormula>CONCATENATE(C6," ",D6," ",B6)</calculatedColumnFormula>
    </tableColumn>
    <tableColumn id="21" xr3:uid="{141B228D-B7A6-4E11-8BAC-803DCEE6195C}" name="Reporting Year" dataDxfId="91"/>
    <tableColumn id="2" xr3:uid="{5C816B33-3500-406B-B50C-7A4FE51065D9}" name="First Name" dataDxfId="90"/>
    <tableColumn id="3" xr3:uid="{080EAAEA-2E66-4FBD-9040-5BC6862AC7AB}" name="Surname" dataDxfId="89"/>
    <tableColumn id="5" xr3:uid="{19F4AB7E-A1FB-47FD-9788-073F060CE24C}" name="Highest Qualification (Psychology)" dataDxfId="88"/>
    <tableColumn id="20" xr3:uid="{9F96D5BF-6D8C-4324-BFF2-7B7692A5D3FC}" name="Highest Qualification (other)" dataDxfId="87"/>
    <tableColumn id="10" xr3:uid="{971CFCE1-9BD5-4D96-8C78-4A6BA3202AA1}" name="Psychology registration number _x000a_(Leave blank if staff is not registered)" dataDxfId="86"/>
    <tableColumn id="8" xr3:uid="{DB4DA58E-F837-4461-8276-A15946680379}" name="Area of practice of endorsement with PsyBA " dataDxfId="85"/>
    <tableColumn id="6" xr3:uid="{E7A737A7-24D6-4957-8D03-2177E582C106}" name="Area of practice of endorsement 2" dataDxfId="84"/>
    <tableColumn id="7" xr3:uid="{C5BC3AAE-2BC0-4B99-A39B-F3FD331CD00B}" name="Area of practice of endorsement 3" dataDxfId="83"/>
    <tableColumn id="9" xr3:uid="{95FBEBC2-562C-4679-9485-D563A8650840}" name="PsyBA approved supervisor status" dataDxfId="82"/>
    <tableColumn id="4" xr3:uid="{B6590756-FD89-454C-B6BB-DCE5C7AA6164}" name="Comment (if there is additional context about the data you'd like to provide)" dataDxfId="8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15EFA1-E9AD-4CB1-AB61-FBE3DC5DC894}" name="Table1" displayName="Table1" ref="A9:S144" totalsRowShown="0" headerRowDxfId="80" dataDxfId="78" headerRowBorderDxfId="79" tableBorderDxfId="77">
  <tableColumns count="19">
    <tableColumn id="1" xr3:uid="{AC0E979B-32F5-45E9-885F-C8DA116910D8}" name="Reporting Year" dataDxfId="76">
      <calculatedColumnFormula>RIGHT(B10,4)</calculatedColumnFormula>
    </tableColumn>
    <tableColumn id="2" xr3:uid="{83ED2B07-5D58-44DA-A5A8-41DD9B26C0D1}" name="ID _x000a_(Select the staff member from the list and enter their teaching details from Column J)" dataDxfId="75"/>
    <tableColumn id="4" xr3:uid="{6FD4F2A7-6E62-47DD-B645-1AB6BDA5DE2B}" name="Highest Qualification (Psychology)" dataDxfId="74">
      <calculatedColumnFormula>IFERROR(VLOOKUP($B10,'2a. Staff Data (FTFFT)'!$A:$N,5,0),"")</calculatedColumnFormula>
    </tableColumn>
    <tableColumn id="5" xr3:uid="{99EB8FE9-4ABC-4743-B7CE-1D497A40C950}" name="Highest Qualification (other)" dataDxfId="73">
      <calculatedColumnFormula>IFERROR(VLOOKUP($B10,'2a. Staff Data (FTFFT)'!$A:$N,6,0),"")</calculatedColumnFormula>
    </tableColumn>
    <tableColumn id="6" xr3:uid="{F57B7325-C42B-43D0-8E29-A81ACE70D49A}" name="Work Level" dataDxfId="72">
      <calculatedColumnFormula>IFERROR(VLOOKUP($B10,'2a. Staff Data (FTFFT)'!$A:$N,7,0),"")</calculatedColumnFormula>
    </tableColumn>
    <tableColumn id="7" xr3:uid="{5AE7DDEC-624C-47F7-9128-3A9CDBC879C1}" name="Function" dataDxfId="71">
      <calculatedColumnFormula>IFERROR(VLOOKUP($B10,'2a. Staff Data (FTFFT)'!$A:$N,8,0),"")</calculatedColumnFormula>
    </tableColumn>
    <tableColumn id="21" xr3:uid="{D8667263-136C-4C6C-9E58-21B32AB5227D}" name="Psychology registration number _x000a_(Leave blank if staff is not registered)" dataDxfId="70">
      <calculatedColumnFormula>IFERROR(VLOOKUP($B10,'2a. Staff Data (FTFFT)'!$A:$N,9,0),"")</calculatedColumnFormula>
    </tableColumn>
    <tableColumn id="22" xr3:uid="{1A227B9C-C44F-4567-9DEE-6DC8AD67F4E5}" name="Area of practice of endorsement with PsyBA " dataDxfId="69">
      <calculatedColumnFormula>IFERROR(VLOOKUP($B10,'2a. Staff Data (FTFFT)'!$A:$N,10,0),"")</calculatedColumnFormula>
    </tableColumn>
    <tableColumn id="3" xr3:uid="{49145C0E-87F2-4819-9B90-1D59AFE3833D}" name="Area of practice of endorsement 2" dataDxfId="68">
      <calculatedColumnFormula>IFERROR(VLOOKUP($B10,'2a. Staff Data (FTFFT)'!$A:$N,11,0),"")</calculatedColumnFormula>
    </tableColumn>
    <tableColumn id="11" xr3:uid="{AA77E1BA-CB5C-456A-A02F-C0198486F3C1}" name="Area of practice of endorsement 3" dataDxfId="67">
      <calculatedColumnFormula>IFERROR(VLOOKUP($B10,'2a. Staff Data (FTFFT)'!$A:$N,12,0),"")</calculatedColumnFormula>
    </tableColumn>
    <tableColumn id="23" xr3:uid="{1710B1D5-B7B3-4130-A100-FBB4DB09C2EE}" name="PsyBA approved supervisor status" dataDxfId="66">
      <calculatedColumnFormula>IFERROR(VLOOKUP($B10,'2a. Staff Data (FTFFT)'!$A:$N,13,0),"")</calculatedColumnFormula>
    </tableColumn>
    <tableColumn id="25" xr3:uid="{5FE11160-D9BB-474E-B397-ED799AB5AA42}" name="Employed at reference date? _x000a_(All FTFFT staff should=Yes)" dataDxfId="65">
      <calculatedColumnFormula>IFERROR(VLOOKUP($B10,'2a. Staff Data (FTFFT)'!$A:$N,14,0),"")</calculatedColumnFormula>
    </tableColumn>
    <tableColumn id="8" xr3:uid="{62036FCB-A054-4993-999C-F499BC452B6D}" name="Program sequence that the staff member teaches into" dataDxfId="64"/>
    <tableColumn id="9" xr3:uid="{64B62998-3D1D-4ABE-8002-2426AA2AC560}" name="Campus _x000a_(Optional - leave blank if not reported)" dataDxfId="63"/>
    <tableColumn id="24" xr3:uid="{0D94F239-AA1A-4579-9F86-E50EA18DDB05}" name="Program area of specialisation _x000a_(Note that this cannot be left blank)" dataDxfId="62"/>
    <tableColumn id="10" xr3:uid="{8574F09B-B265-423E-8D4F-A43C7728B1EF}" name="Full-Time Equivalence in teaching and/or supervision in an accredited program_x000a_(FTFFT staff only)" dataDxfId="61"/>
    <tableColumn id="13" xr3:uid="{EBC6B1AF-E354-4AC2-8F54-516F6B60B736}" name="Check if any staff have FTE exceeding 1" dataDxfId="60">
      <calculatedColumnFormula>SUMIF($B:$B,$B10,$P:$P)</calculatedColumnFormula>
    </tableColumn>
    <tableColumn id="14" xr3:uid="{A5D69177-19D0-49A9-B3EC-04B327C5F0B5}" name="Check if any FTFFT staff have FTE exceeding 1 _x000a_(Auto calculated - do not overwrite)" dataDxfId="59">
      <calculatedColumnFormula>IF(Q10&gt;1,"This staff member has a total FTE exceeding 1. Please check the rows are correctly populated",IF(Q10="",""))</calculatedColumnFormula>
    </tableColumn>
    <tableColumn id="20" xr3:uid="{E563A790-0EA9-47C3-9EE7-C140059EDE54}" name="Comment (if there is additional context about the data you'd like to provide)" dataDxfId="5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A6AEBD-F8BE-4572-9182-00F9A3CF7775}" name="Table17" displayName="Table17" ref="A9:Q144" totalsRowShown="0" headerRowDxfId="57" dataDxfId="55" headerRowBorderDxfId="56" tableBorderDxfId="54">
  <tableColumns count="17">
    <tableColumn id="1" xr3:uid="{728624F0-9A39-43A8-AEBF-C03B641177DC}" name="Reporting Year" dataDxfId="53">
      <calculatedColumnFormula>RIGHT(B10,4)</calculatedColumnFormula>
    </tableColumn>
    <tableColumn id="2" xr3:uid="{EEF52A1C-BBDB-4AAB-B355-9BC85CAEBB97}" name="ID _x000a_(Select the staff member from the list and enter their teaching details from Column J)" dataDxfId="52"/>
    <tableColumn id="4" xr3:uid="{B37A72FA-F89F-428E-89EF-E5300F8CA89A}" name="Highest Qualification (Psychology)" dataDxfId="51">
      <calculatedColumnFormula>IFERROR(VLOOKUP($B10,'2b. Staff Data (Casual)'!$A:$K,5,0),"")</calculatedColumnFormula>
    </tableColumn>
    <tableColumn id="5" xr3:uid="{57C783CC-1D10-47FB-BBB5-8B313FA7A2C9}" name="Highest Qualification (other)" dataDxfId="50">
      <calculatedColumnFormula>IFERROR(VLOOKUP($B10,'2b. Staff Data (Casual)'!$A:$K,6,0),"")</calculatedColumnFormula>
    </tableColumn>
    <tableColumn id="21" xr3:uid="{D40CA4A9-8577-4563-8514-BA26F11E01BC}" name="Psychology registration number _x000a_(Leave blank if staff is not registered)" dataDxfId="49">
      <calculatedColumnFormula>IFERROR(VLOOKUP($B10,'2b. Staff Data (Casual)'!$A:$K,7,0),"")</calculatedColumnFormula>
    </tableColumn>
    <tableColumn id="22" xr3:uid="{1BED0D1E-DF9A-47FF-BE47-67A400A6D6F5}" name="Area of practice of endorsement with PsyBA " dataDxfId="48">
      <calculatedColumnFormula>IFERROR(VLOOKUP($B10,'2b. Staff Data (Casual)'!$A:$K,8,0),"")</calculatedColumnFormula>
    </tableColumn>
    <tableColumn id="3" xr3:uid="{A1010555-1A39-42B3-B1B5-D6879A708710}" name="Area of practice of endorsement 2" dataDxfId="47">
      <calculatedColumnFormula>IFERROR(VLOOKUP($B10,'2b. Staff Data (Casual)'!$A:$K,9,0),"")</calculatedColumnFormula>
    </tableColumn>
    <tableColumn id="6" xr3:uid="{8AB35774-0A4F-42BC-8D31-583ED5A4088D}" name="Area of practice of endorsement 3" dataDxfId="46">
      <calculatedColumnFormula>IFERROR(VLOOKUP($B10,'2b. Staff Data (Casual)'!$A:$K,10,0),"")</calculatedColumnFormula>
    </tableColumn>
    <tableColumn id="23" xr3:uid="{52B9C025-AF2E-4D04-94E5-E0008DE53BF2}" name="PsyBA approved supervisor status" dataDxfId="45">
      <calculatedColumnFormula>IFERROR(VLOOKUP($B10,'2b. Staff Data (Casual)'!$A:$K,11,0),"")</calculatedColumnFormula>
    </tableColumn>
    <tableColumn id="8" xr3:uid="{73C3C4B8-BBFD-41F1-83B6-270AC4CEA349}" name="Program sequence that the staff member teaches into" dataDxfId="44"/>
    <tableColumn id="9" xr3:uid="{2060B798-29D1-4F0D-944F-3FA944CB87A6}" name="Campus _x000a_(Optional - leave blank if not reported)" dataDxfId="43"/>
    <tableColumn id="24" xr3:uid="{C5C8A722-C884-4DD3-A330-92E642D68AA6}" name="Program area of specialisation _x000a_(Note that this cannot be left blank)" dataDxfId="42"/>
    <tableColumn id="11" xr3:uid="{C6DA9DC6-874F-425F-94A3-AE537F3C8B4E}" name="Total hours worked in teaching and/or supervision  in an accredited program _x000a_(Casual staff only)" dataDxfId="41"/>
    <tableColumn id="12" xr3:uid="{C14DF76E-BFA8-4BF9-80BA-2D65ADBA232C}" name="Total Staff FTE _x000a_(Auto calculated - do not overwrite)" dataDxfId="40">
      <calculatedColumnFormula>M10/'1. Your Institution'!$B$9</calculatedColumnFormula>
    </tableColumn>
    <tableColumn id="28" xr3:uid="{F22A9457-2621-4905-8B5F-2590418E0DD1}" name="Check if any casual staff exceed limit" dataDxfId="39">
      <calculatedColumnFormula>SUMIF(B:B,$B10,M:M)</calculatedColumnFormula>
    </tableColumn>
    <tableColumn id="27" xr3:uid="{FFE2E367-FBBA-4C73-84FB-23EB10974AA1}" name="Check if any casual staff exceed 1725 total work hours in the year_x000a_(Auto calculated - do not overwrite)" dataDxfId="38">
      <calculatedColumnFormula>IF(O10&gt;'1. Your Institution'!$B$9,"This casual staff member has exceeded the limit of total annual work hours. Please check that the data are correct.",IF(O10&lt;'1. Your Institution'!$B$9,"",IF(O10="","")))</calculatedColumnFormula>
    </tableColumn>
    <tableColumn id="20" xr3:uid="{387D6D20-DFFC-4014-AB2E-39E724D47682}" name="Comment (if there is additional context about the data you'd like to provide)" dataDxfId="37"/>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D31B52-A024-4262-8F0D-06BBB9AC20B3}" name="Table3" displayName="Table3" ref="A5:G31" totalsRowShown="0" headerRowDxfId="36" dataDxfId="35" tableBorderDxfId="34">
  <autoFilter ref="A5:G31" xr:uid="{6ED31B52-A024-4262-8F0D-06BBB9AC20B3}"/>
  <tableColumns count="7">
    <tableColumn id="1" xr3:uid="{CF738B80-05FB-4BF3-AE40-097C3D22B6E7}" name="Reporting Year" dataDxfId="33"/>
    <tableColumn id="2" xr3:uid="{9044B0C9-D736-42B1-8B0F-6442424F9EBC}" name="Program Sequence" dataDxfId="32"/>
    <tableColumn id="3" xr3:uid="{040D1A6D-9CFA-451D-88F7-36AC8DD1424F}" name="Campus _x000a_(Optional - leave blank if not reported)" dataDxfId="31"/>
    <tableColumn id="6" xr3:uid="{85C42414-8802-45D6-9F44-F5F6E4C778B1}" name="Program area of specialisation _x000a_(Note that this cannot be left blank)" dataDxfId="30"/>
    <tableColumn id="4" xr3:uid="{98C4FC0D-7B9F-43FD-80B2-A529939D7214}" name="Student EFTSL (for the full year)" dataDxfId="29"/>
    <tableColumn id="5" xr3:uid="{98A8CD31-EBFD-4616-AAB2-EFC0F52E73A7}" name="Provider Name" dataDxfId="28">
      <calculatedColumnFormula>'1. Your Institution'!$B$7</calculatedColumnFormula>
    </tableColumn>
    <tableColumn id="7" xr3:uid="{EA51E2BC-DCED-4759-BC41-A7B7E55AEE4D}" name="Comment (if there is additional context about the data you'd like to provide)" dataDxfId="2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31AEB8-1BB2-4946-9167-1469B42E3603}" name="Table2" displayName="Table2" ref="A4:P29" totalsRowShown="0" headerRowDxfId="26" dataDxfId="25" tableBorderDxfId="24">
  <autoFilter ref="A4:P29" xr:uid="{4731AEB8-1BB2-4946-9167-1469B42E3603}"/>
  <tableColumns count="16">
    <tableColumn id="1" xr3:uid="{86D9D697-2049-4DC2-A55A-5889C9C40F3D}" name="Reporting Year" dataDxfId="23">
      <calculatedColumnFormula>IF(ISBLANK('5. Student EFTSL'!A6)=TRUE,"N/A",'5. Student EFTSL'!A6)</calculatedColumnFormula>
    </tableColumn>
    <tableColumn id="2" xr3:uid="{6DBBC2F7-C169-4C51-BE4F-92C7B58DB1F0}" name="Program Sequence" dataDxfId="22"/>
    <tableColumn id="3" xr3:uid="{46E6D34D-EC61-49B5-8025-A860A1406F5F}" name="Campus" dataDxfId="21">
      <calculatedColumnFormula>IF(ISBLANK('5. Student EFTSL'!C6)=TRUE,"",'5. Student EFTSL'!C6)</calculatedColumnFormula>
    </tableColumn>
    <tableColumn id="14" xr3:uid="{264485DE-BC29-45DF-A488-53C53F6172D3}" name="Program area of specialisation" dataDxfId="20">
      <calculatedColumnFormula>IF(ISBLANK('5. Student EFTSL'!D6)=TRUE,"N/A",'5. Student EFTSL'!D6)</calculatedColumnFormula>
    </tableColumn>
    <tableColumn id="4" xr3:uid="{46416107-65A7-48A1-88CB-7EBC67BA8ADE}" name="FTFFT Staff FTE _x000a_(Auto calculated - do not overwrite)" dataDxfId="19">
      <calculatedColumnFormula>SUMIFS('4a. Staff FTE (FTFFT)'!$P:$P,'4a. Staff FTE (FTFFT)'!$M:$M,$B5,'4a. Staff FTE (FTFFT)'!$N:$N,$C5,'4a. Staff FTE (FTFFT)'!$A:$A,$A5,'4a. Staff FTE (FTFFT)'!$O:$O,$D5,'4a. Staff FTE (FTFFT)'!$L:$L,"Yes")</calculatedColumnFormula>
    </tableColumn>
    <tableColumn id="15" xr3:uid="{BEEA54FB-93ED-4492-BB99-0596024526BD}" name="Casual Staff FTE _x000a_(Auto calculated - do not overwrite)" dataDxfId="18">
      <calculatedColumnFormula>SUMIFS('4b. Staff FTE (Casual)'!$N:$N,'4b. Staff FTE (Casual)'!$J:$J,$B5,'4b. Staff FTE (Casual)'!$K:$K,$C5,'4b. Staff FTE (Casual)'!$L:$L,$D5,'4b. Staff FTE (Casual)'!$A:$A,$A5)</calculatedColumnFormula>
    </tableColumn>
    <tableColumn id="16" xr3:uid="{205F43BA-1520-497F-80F7-6D325E2ED917}" name="Total FTE_x000a_(Auto calculated - do not overwrite)" dataDxfId="17">
      <calculatedColumnFormula>SUM(E5:F5)</calculatedColumnFormula>
    </tableColumn>
    <tableColumn id="5" xr3:uid="{16DA4A66-0EF2-4585-BF4D-EE7D7201F6CD}" name="Student EFTSL _x000a_(Auto calculated - do not overwrite)" dataDxfId="16">
      <calculatedColumnFormula>SUMIFS('5. Student EFTSL'!$E:$E,'5. Student EFTSL'!$B:$B,$B5,'5. Student EFTSL'!$C:$C,$C5,'5. Student EFTSL'!$A:$A,$A5,'5. Student EFTSL'!$D:$D,Table2[[#This Row],[Program area of specialisation]])</calculatedColumnFormula>
    </tableColumn>
    <tableColumn id="6" xr3:uid="{27D9FFC3-067B-4709-9FEC-6A7BDC870B7E}" name="Numerator_x000a_(Auto calculated - do not overwrite)" dataDxfId="15">
      <calculatedColumnFormula>IFERROR(H5/G5,"")</calculatedColumnFormula>
    </tableColumn>
    <tableColumn id="7" xr3:uid="{C55F4CFD-62D0-4431-B544-D553CE90DBC4}" name="SSR _x000a_(Auto calculated - do not overwrite)" dataDxfId="14">
      <calculatedColumnFormula>IFERROR(ROUNDUP(I5,0)&amp;":1","")</calculatedColumnFormula>
    </tableColumn>
    <tableColumn id="10" xr3:uid="{4FE3E593-D2EF-4E4B-BDB3-A60F9C95ACF4}" name="Check if sequence is blank" dataDxfId="13">
      <calculatedColumnFormula>IF(B5="N/A",0,1)</calculatedColumnFormula>
    </tableColumn>
    <tableColumn id="11" xr3:uid="{91008437-4706-4061-86BE-45B72D5B47FC}" name="Check if Staff FTE is blank" dataDxfId="12">
      <calculatedColumnFormula>IF(G5&gt;0,1,0)</calculatedColumnFormula>
    </tableColumn>
    <tableColumn id="13" xr3:uid="{8E249C4A-1486-44CF-B86D-D233B645316E}" name="Check if EFTSL is blank" dataDxfId="11">
      <calculatedColumnFormula>IF(H5&gt;0,1,0)</calculatedColumnFormula>
    </tableColumn>
    <tableColumn id="9" xr3:uid="{D7B0D6AC-2A24-4681-9B59-89BAEC5A2BE2}" name="Check Staff FTE data" dataDxfId="10">
      <calculatedColumnFormula>IF(SUM(K5,L5)=1,"Please check that staff FTE have been entered against this program sequence, campus and area of specialisation","")</calculatedColumnFormula>
    </tableColumn>
    <tableColumn id="12" xr3:uid="{DF8DC526-4694-4468-8654-0E0F27EF6337}" name="Check EFTSL data" dataDxfId="9">
      <calculatedColumnFormula>IF(SUM(K5,M5)=1,"Please check that the 4. Student EFTSL tab has load data against this program sequence, campus and area of specialisation","")</calculatedColumnFormula>
    </tableColumn>
    <tableColumn id="8" xr3:uid="{1AE598D5-6ABF-48CA-B647-993B43BAB242}" name="Provider Name" dataDxfId="8">
      <calculatedColumnFormula>'1. Your Institution'!$B$7</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9" dT="2025-06-11T04:17:54.92" personId="{2FDF364B-3FFD-40C5-A3BB-5775B72EF28E}" id="{B689B095-BD7A-4925-B411-3E094E91CADA}">
    <text>This is an attribute of the program (eg. Master of Counselling Psychology) and not the AoE of the staff member</text>
  </threadedComment>
</ThreadedComments>
</file>

<file path=xl/threadedComments/threadedComment2.xml><?xml version="1.0" encoding="utf-8"?>
<ThreadedComments xmlns="http://schemas.microsoft.com/office/spreadsheetml/2018/threadedcomments" xmlns:x="http://schemas.openxmlformats.org/spreadsheetml/2006/main">
  <threadedComment ref="L9" dT="2025-06-11T04:17:54.92" personId="{2FDF364B-3FFD-40C5-A3BB-5775B72EF28E}" id="{59710C5D-ADDD-48E9-A671-F5E83C8ACED4}">
    <text>This is an attribute of the program (eg. Master of Counselling Psychology) and not the AoE of the staff member</text>
  </threadedComment>
</ThreadedComments>
</file>

<file path=xl/threadedComments/threadedComment3.xml><?xml version="1.0" encoding="utf-8"?>
<ThreadedComments xmlns="http://schemas.microsoft.com/office/spreadsheetml/2018/threadedcomments" xmlns:x="http://schemas.openxmlformats.org/spreadsheetml/2006/main">
  <threadedComment ref="D5" dT="2025-06-11T04:17:54.92" personId="{2FDF364B-3FFD-40C5-A3BB-5775B72EF28E}" id="{08374BCD-8EF7-4C4B-AB2A-AE5C2E7D8A93}">
    <text>This is an attribute of the program (eg. Master of Counselling Psychology) and not the AoE of the staff member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pac.au/education-providers/resourc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apac.au/wp-content/uploads/2021/03/APAC-Accreditation-Standards_v1.2.pdf" TargetMode="External"/><Relationship Id="rId3" Type="http://schemas.openxmlformats.org/officeDocument/2006/relationships/hyperlink" Target="https://www.tcsisupport.gov.au/glossary/glossaryterm/Classification%20type%20and%20level" TargetMode="External"/><Relationship Id="rId7" Type="http://schemas.openxmlformats.org/officeDocument/2006/relationships/hyperlink" Target="https://www.tcsisupport.gov.au/glossary/glossaryterm/Function" TargetMode="External"/><Relationship Id="rId2" Type="http://schemas.openxmlformats.org/officeDocument/2006/relationships/hyperlink" Target="https://www.tcsisupport.gov.au/glossary/glossaryterm/Function" TargetMode="External"/><Relationship Id="rId1" Type="http://schemas.openxmlformats.org/officeDocument/2006/relationships/hyperlink" Target="https://www.tcsisupport.gov.au/glossary/glossaryterm/Work%20contract" TargetMode="External"/><Relationship Id="rId6" Type="http://schemas.openxmlformats.org/officeDocument/2006/relationships/hyperlink" Target="https://www.tcsisupport.gov.au/element/408" TargetMode="External"/><Relationship Id="rId5" Type="http://schemas.openxmlformats.org/officeDocument/2006/relationships/hyperlink" Target="https://www.tcsisupport.gov.au/glossary/glossaryterm/Reference%20date" TargetMode="External"/><Relationship Id="rId10" Type="http://schemas.openxmlformats.org/officeDocument/2006/relationships/drawing" Target="../drawings/drawing5.xml"/><Relationship Id="rId4" Type="http://schemas.openxmlformats.org/officeDocument/2006/relationships/hyperlink" Target="https://www.tcsisupport.gov.au/glossary/glossaryterm/Student%20to%20staff%20ratio" TargetMode="External"/><Relationship Id="rId9" Type="http://schemas.openxmlformats.org/officeDocument/2006/relationships/hyperlink" Target="https://apac.au/education-providers/resources/"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s://apac.au/education-providers/resources/"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hyperlink" Target="https://apac.au/education-provider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4B1E9-CFAF-429F-AA9D-ED552D6417CB}">
  <sheetPr>
    <tabColor theme="1" tint="0.249977111117893"/>
  </sheetPr>
  <dimension ref="A3:F24"/>
  <sheetViews>
    <sheetView zoomScaleNormal="100" workbookViewId="0">
      <selection activeCell="C15" sqref="C15"/>
    </sheetView>
  </sheetViews>
  <sheetFormatPr defaultRowHeight="16.5" x14ac:dyDescent="0.3"/>
  <cols>
    <col min="1" max="1" width="18" style="125" customWidth="1"/>
    <col min="2" max="2" width="31" style="125" customWidth="1"/>
    <col min="3" max="3" width="117.85546875" style="125" customWidth="1"/>
    <col min="4" max="4" width="32.7109375" style="125" customWidth="1"/>
    <col min="5" max="16384" width="9.140625" style="125"/>
  </cols>
  <sheetData>
    <row r="3" spans="1:6" ht="20.25" x14ac:dyDescent="0.3">
      <c r="B3" s="64" t="s">
        <v>161</v>
      </c>
    </row>
    <row r="4" spans="1:6" x14ac:dyDescent="0.3">
      <c r="B4" s="29" t="s">
        <v>270</v>
      </c>
    </row>
    <row r="5" spans="1:6" x14ac:dyDescent="0.3">
      <c r="B5" s="126" t="s">
        <v>258</v>
      </c>
    </row>
    <row r="7" spans="1:6" x14ac:dyDescent="0.3">
      <c r="A7" s="2" t="s">
        <v>100</v>
      </c>
    </row>
    <row r="8" spans="1:6" x14ac:dyDescent="0.3">
      <c r="A8" s="26" t="s">
        <v>167</v>
      </c>
    </row>
    <row r="9" spans="1:6" x14ac:dyDescent="0.3">
      <c r="A9" s="125" t="s">
        <v>131</v>
      </c>
    </row>
    <row r="10" spans="1:6" ht="16.5" customHeight="1" x14ac:dyDescent="0.3">
      <c r="A10" s="146" t="s">
        <v>280</v>
      </c>
      <c r="B10" s="146"/>
      <c r="C10" s="146"/>
      <c r="D10" s="146"/>
      <c r="E10" s="146"/>
      <c r="F10" s="146"/>
    </row>
    <row r="11" spans="1:6" ht="33" customHeight="1" x14ac:dyDescent="0.3">
      <c r="A11" s="146"/>
      <c r="B11" s="146"/>
      <c r="C11" s="146"/>
      <c r="D11" s="146"/>
      <c r="E11" s="146"/>
      <c r="F11" s="146"/>
    </row>
    <row r="12" spans="1:6" x14ac:dyDescent="0.3">
      <c r="A12" s="125" t="s">
        <v>132</v>
      </c>
    </row>
    <row r="13" spans="1:6" x14ac:dyDescent="0.3">
      <c r="A13" s="128" t="s">
        <v>279</v>
      </c>
    </row>
    <row r="15" spans="1:6" x14ac:dyDescent="0.3">
      <c r="A15" s="2" t="s">
        <v>168</v>
      </c>
    </row>
    <row r="16" spans="1:6" ht="135.75" customHeight="1" x14ac:dyDescent="0.3">
      <c r="A16" s="147" t="s">
        <v>224</v>
      </c>
      <c r="B16" s="147"/>
      <c r="C16" s="147"/>
    </row>
    <row r="17" spans="1:3" x14ac:dyDescent="0.3">
      <c r="A17" s="125" t="s">
        <v>163</v>
      </c>
    </row>
    <row r="18" spans="1:3" x14ac:dyDescent="0.3">
      <c r="A18" s="125" t="s">
        <v>164</v>
      </c>
    </row>
    <row r="20" spans="1:3" x14ac:dyDescent="0.3">
      <c r="A20" s="125" t="s">
        <v>188</v>
      </c>
    </row>
    <row r="22" spans="1:3" x14ac:dyDescent="0.3">
      <c r="A22" s="130" t="s">
        <v>229</v>
      </c>
    </row>
    <row r="23" spans="1:3" x14ac:dyDescent="0.3">
      <c r="A23" s="130" t="s">
        <v>273</v>
      </c>
    </row>
    <row r="24" spans="1:3" x14ac:dyDescent="0.3">
      <c r="C24" s="43"/>
    </row>
  </sheetData>
  <mergeCells count="2">
    <mergeCell ref="A10:F11"/>
    <mergeCell ref="A16:C16"/>
  </mergeCells>
  <hyperlinks>
    <hyperlink ref="B5" r:id="rId1" xr:uid="{CB284930-2FD1-4738-A63D-2344F8B53B67}"/>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216A-CFA0-4FCC-A9A0-AD5348BA445C}">
  <sheetPr>
    <tabColor theme="1" tint="0.249977111117893"/>
  </sheetPr>
  <dimension ref="A1"/>
  <sheetViews>
    <sheetView workbookViewId="0">
      <selection activeCell="Q30" sqref="Q30"/>
    </sheetView>
  </sheetViews>
  <sheetFormatPr defaultRowHeight="15" x14ac:dyDescent="0.25"/>
  <cols>
    <col min="1" max="16384" width="9.140625" style="22"/>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E8CB-98D6-424B-B6D4-D079DE6D0E2C}">
  <sheetPr>
    <tabColor theme="1" tint="0.249977111117893"/>
  </sheetPr>
  <dimension ref="A3:D32"/>
  <sheetViews>
    <sheetView zoomScale="85" zoomScaleNormal="85" workbookViewId="0">
      <selection activeCell="D15" sqref="D15:D17"/>
    </sheetView>
  </sheetViews>
  <sheetFormatPr defaultRowHeight="15" x14ac:dyDescent="0.25"/>
  <cols>
    <col min="1" max="1" width="32" style="22" customWidth="1"/>
    <col min="2" max="2" width="40.5703125" style="22" customWidth="1"/>
    <col min="3" max="3" width="116.5703125" style="22" customWidth="1"/>
    <col min="4" max="4" width="74.42578125" style="22" customWidth="1"/>
    <col min="5" max="16384" width="9.140625" style="22"/>
  </cols>
  <sheetData>
    <row r="3" spans="1:4" ht="20.25" x14ac:dyDescent="0.25">
      <c r="B3" s="64" t="s">
        <v>160</v>
      </c>
    </row>
    <row r="4" spans="1:4" x14ac:dyDescent="0.25">
      <c r="B4" s="63" t="s">
        <v>231</v>
      </c>
    </row>
    <row r="7" spans="1:4" ht="16.5" x14ac:dyDescent="0.3">
      <c r="A7" s="2" t="s">
        <v>159</v>
      </c>
      <c r="B7" s="1"/>
      <c r="C7" s="1"/>
      <c r="D7" s="1"/>
    </row>
    <row r="8" spans="1:4" ht="16.5" x14ac:dyDescent="0.3">
      <c r="A8" s="62" t="s">
        <v>85</v>
      </c>
      <c r="B8" s="1"/>
      <c r="C8" s="1"/>
      <c r="D8" s="1"/>
    </row>
    <row r="9" spans="1:4" x14ac:dyDescent="0.25">
      <c r="A9" s="12" t="s">
        <v>86</v>
      </c>
      <c r="B9" s="12" t="s">
        <v>99</v>
      </c>
      <c r="C9" s="12" t="s">
        <v>87</v>
      </c>
      <c r="D9" s="12" t="s">
        <v>107</v>
      </c>
    </row>
    <row r="10" spans="1:4" ht="49.5" x14ac:dyDescent="0.3">
      <c r="A10" s="45" t="s">
        <v>171</v>
      </c>
      <c r="B10" s="30" t="s">
        <v>38</v>
      </c>
      <c r="C10" s="33" t="s">
        <v>172</v>
      </c>
      <c r="D10" s="34" t="s">
        <v>94</v>
      </c>
    </row>
    <row r="11" spans="1:4" ht="66" x14ac:dyDescent="0.3">
      <c r="A11" s="154" t="s">
        <v>13</v>
      </c>
      <c r="B11" s="3" t="s">
        <v>192</v>
      </c>
      <c r="C11" s="3" t="s">
        <v>88</v>
      </c>
      <c r="D11" s="167" t="s">
        <v>94</v>
      </c>
    </row>
    <row r="12" spans="1:4" ht="49.5" x14ac:dyDescent="0.3">
      <c r="A12" s="155"/>
      <c r="B12" s="3" t="s">
        <v>89</v>
      </c>
      <c r="C12" s="3" t="s">
        <v>90</v>
      </c>
      <c r="D12" s="167"/>
    </row>
    <row r="13" spans="1:4" ht="66" x14ac:dyDescent="0.3">
      <c r="A13" s="155"/>
      <c r="B13" s="3" t="s">
        <v>91</v>
      </c>
      <c r="C13" s="3" t="s">
        <v>92</v>
      </c>
      <c r="D13" s="167"/>
    </row>
    <row r="14" spans="1:4" ht="49.5" x14ac:dyDescent="0.3">
      <c r="A14" s="156"/>
      <c r="B14" s="3" t="s">
        <v>15</v>
      </c>
      <c r="C14" s="3" t="s">
        <v>93</v>
      </c>
      <c r="D14" s="167"/>
    </row>
    <row r="15" spans="1:4" ht="85.5" customHeight="1" x14ac:dyDescent="0.3">
      <c r="A15" s="155" t="s">
        <v>180</v>
      </c>
      <c r="B15" s="3" t="s">
        <v>181</v>
      </c>
      <c r="C15" s="3" t="s">
        <v>183</v>
      </c>
      <c r="D15" s="163" t="s">
        <v>182</v>
      </c>
    </row>
    <row r="16" spans="1:4" ht="33" x14ac:dyDescent="0.3">
      <c r="A16" s="155"/>
      <c r="B16" s="3" t="s">
        <v>184</v>
      </c>
      <c r="C16" s="3" t="s">
        <v>185</v>
      </c>
      <c r="D16" s="164"/>
    </row>
    <row r="17" spans="1:4" ht="33" x14ac:dyDescent="0.3">
      <c r="A17" s="156"/>
      <c r="B17" s="3" t="s">
        <v>186</v>
      </c>
      <c r="C17" s="3" t="s">
        <v>187</v>
      </c>
      <c r="D17" s="165"/>
    </row>
    <row r="18" spans="1:4" ht="148.5" x14ac:dyDescent="0.3">
      <c r="A18" s="36" t="s">
        <v>175</v>
      </c>
      <c r="B18" s="3" t="s">
        <v>173</v>
      </c>
      <c r="C18" s="3" t="s">
        <v>176</v>
      </c>
      <c r="D18" s="35" t="s">
        <v>174</v>
      </c>
    </row>
    <row r="19" spans="1:4" ht="115.5" x14ac:dyDescent="0.3">
      <c r="A19" s="4" t="s">
        <v>111</v>
      </c>
      <c r="B19" s="3" t="s">
        <v>113</v>
      </c>
      <c r="C19" s="3" t="s">
        <v>114</v>
      </c>
      <c r="D19" s="5" t="s">
        <v>112</v>
      </c>
    </row>
    <row r="20" spans="1:4" ht="33" x14ac:dyDescent="0.3">
      <c r="A20" s="157" t="s">
        <v>101</v>
      </c>
      <c r="B20" s="3" t="s">
        <v>102</v>
      </c>
      <c r="C20" s="3" t="s">
        <v>198</v>
      </c>
      <c r="D20" s="160" t="s">
        <v>106</v>
      </c>
    </row>
    <row r="21" spans="1:4" ht="49.5" x14ac:dyDescent="0.3">
      <c r="A21" s="158"/>
      <c r="B21" s="3" t="s">
        <v>103</v>
      </c>
      <c r="C21" s="3" t="s">
        <v>141</v>
      </c>
      <c r="D21" s="161"/>
    </row>
    <row r="22" spans="1:4" ht="33" x14ac:dyDescent="0.3">
      <c r="A22" s="159"/>
      <c r="B22" s="3" t="s">
        <v>104</v>
      </c>
      <c r="C22" s="3" t="s">
        <v>105</v>
      </c>
      <c r="D22" s="162"/>
    </row>
    <row r="23" spans="1:4" ht="16.5" x14ac:dyDescent="0.3">
      <c r="A23" s="154" t="s">
        <v>26</v>
      </c>
      <c r="B23" s="3" t="s">
        <v>20</v>
      </c>
      <c r="C23" s="3" t="s">
        <v>31</v>
      </c>
      <c r="D23" s="169" t="s">
        <v>98</v>
      </c>
    </row>
    <row r="24" spans="1:4" ht="16.5" x14ac:dyDescent="0.3">
      <c r="A24" s="155"/>
      <c r="B24" s="3" t="s">
        <v>21</v>
      </c>
      <c r="C24" s="44" t="s">
        <v>30</v>
      </c>
      <c r="D24" s="168"/>
    </row>
    <row r="25" spans="1:4" ht="16.5" x14ac:dyDescent="0.3">
      <c r="A25" s="155"/>
      <c r="B25" s="3" t="s">
        <v>22</v>
      </c>
      <c r="C25" s="3" t="s">
        <v>29</v>
      </c>
      <c r="D25" s="168"/>
    </row>
    <row r="26" spans="1:4" ht="16.5" x14ac:dyDescent="0.3">
      <c r="A26" s="155"/>
      <c r="B26" s="3" t="s">
        <v>23</v>
      </c>
      <c r="C26" s="3" t="s">
        <v>28</v>
      </c>
      <c r="D26" s="168"/>
    </row>
    <row r="27" spans="1:4" ht="16.5" x14ac:dyDescent="0.3">
      <c r="A27" s="155"/>
      <c r="B27" s="3" t="s">
        <v>24</v>
      </c>
      <c r="C27" s="3" t="s">
        <v>27</v>
      </c>
      <c r="D27" s="168"/>
    </row>
    <row r="28" spans="1:4" ht="33" x14ac:dyDescent="0.3">
      <c r="A28" s="155"/>
      <c r="B28" s="3" t="s">
        <v>150</v>
      </c>
      <c r="C28" s="3" t="s">
        <v>151</v>
      </c>
      <c r="D28" s="25" t="s">
        <v>152</v>
      </c>
    </row>
    <row r="29" spans="1:4" ht="16.5" x14ac:dyDescent="0.3">
      <c r="A29" s="154" t="s">
        <v>16</v>
      </c>
      <c r="B29" s="3" t="s">
        <v>95</v>
      </c>
      <c r="C29" s="166" t="s">
        <v>96</v>
      </c>
      <c r="D29" s="167" t="s">
        <v>97</v>
      </c>
    </row>
    <row r="30" spans="1:4" ht="16.5" x14ac:dyDescent="0.3">
      <c r="A30" s="155"/>
      <c r="B30" s="3" t="s">
        <v>17</v>
      </c>
      <c r="C30" s="166"/>
      <c r="D30" s="168"/>
    </row>
    <row r="31" spans="1:4" ht="16.5" x14ac:dyDescent="0.3">
      <c r="A31" s="156"/>
      <c r="B31" s="3" t="s">
        <v>18</v>
      </c>
      <c r="C31" s="166"/>
      <c r="D31" s="168"/>
    </row>
    <row r="32" spans="1:4" ht="16.5" x14ac:dyDescent="0.3">
      <c r="A32" s="1"/>
      <c r="B32" s="1"/>
      <c r="C32" s="1"/>
      <c r="D32" s="1"/>
    </row>
  </sheetData>
  <mergeCells count="11">
    <mergeCell ref="A11:A14"/>
    <mergeCell ref="A29:A31"/>
    <mergeCell ref="A20:A22"/>
    <mergeCell ref="D20:D22"/>
    <mergeCell ref="A23:A28"/>
    <mergeCell ref="A15:A17"/>
    <mergeCell ref="D15:D17"/>
    <mergeCell ref="C29:C31"/>
    <mergeCell ref="D29:D31"/>
    <mergeCell ref="D11:D14"/>
    <mergeCell ref="D23:D27"/>
  </mergeCells>
  <hyperlinks>
    <hyperlink ref="D29" r:id="rId1" xr:uid="{8FB8AA73-C4DF-4D73-8CFF-86E8D0B8A923}"/>
    <hyperlink ref="D11" r:id="rId2" xr:uid="{1C9E01CC-3D2C-4263-BEB7-16E8F8B793D6}"/>
    <hyperlink ref="D23" r:id="rId3" xr:uid="{23E1AB59-9136-464F-8313-03E39551B9A5}"/>
    <hyperlink ref="D20" r:id="rId4" xr:uid="{B06A9056-560A-42C5-83EF-17AC17EB5555}"/>
    <hyperlink ref="D19" r:id="rId5" xr:uid="{997BD7AE-3374-4D85-B299-A0B65AA544BB}"/>
    <hyperlink ref="D28" r:id="rId6" xr:uid="{90C35F7D-4E15-4A51-AB5B-169575D923DF}"/>
    <hyperlink ref="D10" r:id="rId7" xr:uid="{75B80B99-BE1C-4728-B720-B210FDC08962}"/>
    <hyperlink ref="D18" r:id="rId8" xr:uid="{C20B1FE4-B381-4C5C-9666-6EFCBB8AEEC2}"/>
    <hyperlink ref="B4" r:id="rId9" xr:uid="{67AA5B46-22FE-4D8A-A6DE-C923A7D724D3}"/>
  </hyperlinks>
  <pageMargins left="0.7" right="0.7" top="0.75" bottom="0.75" header="0.3" footer="0.3"/>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AB97-A508-4FB3-9F2E-2FB5E632C177}">
  <sheetPr>
    <tabColor theme="1" tint="0.249977111117893"/>
  </sheetPr>
  <dimension ref="B2:D21"/>
  <sheetViews>
    <sheetView workbookViewId="0">
      <selection activeCell="M15" sqref="M15"/>
    </sheetView>
  </sheetViews>
  <sheetFormatPr defaultRowHeight="13.5" x14ac:dyDescent="0.25"/>
  <cols>
    <col min="1" max="1" width="12" style="55" customWidth="1"/>
    <col min="2" max="2" width="18" style="55" customWidth="1"/>
    <col min="3" max="3" width="28.7109375" style="55" customWidth="1"/>
    <col min="4" max="4" width="40" style="55" customWidth="1"/>
    <col min="5" max="16384" width="9.140625" style="55"/>
  </cols>
  <sheetData>
    <row r="2" spans="2:4" ht="15" x14ac:dyDescent="0.25">
      <c r="B2" s="121" t="s">
        <v>194</v>
      </c>
    </row>
    <row r="3" spans="2:4" ht="16.5" x14ac:dyDescent="0.3">
      <c r="B3" s="114" t="s">
        <v>196</v>
      </c>
    </row>
    <row r="5" spans="2:4" x14ac:dyDescent="0.25">
      <c r="C5" s="116" t="s">
        <v>195</v>
      </c>
    </row>
    <row r="6" spans="2:4" ht="26.25" x14ac:dyDescent="0.25">
      <c r="C6" s="117" t="s">
        <v>197</v>
      </c>
      <c r="D6" s="118" t="s">
        <v>247</v>
      </c>
    </row>
    <row r="7" spans="2:4" x14ac:dyDescent="0.25">
      <c r="B7" s="55" t="s">
        <v>232</v>
      </c>
      <c r="C7" s="119"/>
      <c r="D7" s="120">
        <f>C7/1725</f>
        <v>0</v>
      </c>
    </row>
    <row r="8" spans="2:4" x14ac:dyDescent="0.25">
      <c r="B8" s="55" t="s">
        <v>233</v>
      </c>
      <c r="C8" s="119"/>
      <c r="D8" s="120">
        <f t="shared" ref="D8:D21" si="0">C8/1725</f>
        <v>0</v>
      </c>
    </row>
    <row r="9" spans="2:4" x14ac:dyDescent="0.25">
      <c r="B9" s="55" t="s">
        <v>234</v>
      </c>
      <c r="C9" s="119"/>
      <c r="D9" s="120">
        <f t="shared" si="0"/>
        <v>0</v>
      </c>
    </row>
    <row r="10" spans="2:4" x14ac:dyDescent="0.25">
      <c r="B10" s="55" t="s">
        <v>235</v>
      </c>
      <c r="C10" s="119"/>
      <c r="D10" s="120">
        <f t="shared" si="0"/>
        <v>0</v>
      </c>
    </row>
    <row r="11" spans="2:4" x14ac:dyDescent="0.25">
      <c r="B11" s="55" t="s">
        <v>236</v>
      </c>
      <c r="C11" s="119"/>
      <c r="D11" s="120">
        <f t="shared" si="0"/>
        <v>0</v>
      </c>
    </row>
    <row r="12" spans="2:4" x14ac:dyDescent="0.25">
      <c r="B12" s="55" t="s">
        <v>237</v>
      </c>
      <c r="C12" s="119"/>
      <c r="D12" s="120">
        <f t="shared" si="0"/>
        <v>0</v>
      </c>
    </row>
    <row r="13" spans="2:4" x14ac:dyDescent="0.25">
      <c r="B13" s="55" t="s">
        <v>238</v>
      </c>
      <c r="C13" s="119"/>
      <c r="D13" s="120">
        <f t="shared" si="0"/>
        <v>0</v>
      </c>
    </row>
    <row r="14" spans="2:4" x14ac:dyDescent="0.25">
      <c r="B14" s="55" t="s">
        <v>239</v>
      </c>
      <c r="C14" s="119"/>
      <c r="D14" s="120">
        <f t="shared" si="0"/>
        <v>0</v>
      </c>
    </row>
    <row r="15" spans="2:4" x14ac:dyDescent="0.25">
      <c r="B15" s="55" t="s">
        <v>240</v>
      </c>
      <c r="C15" s="119"/>
      <c r="D15" s="120">
        <f t="shared" si="0"/>
        <v>0</v>
      </c>
    </row>
    <row r="16" spans="2:4" x14ac:dyDescent="0.25">
      <c r="B16" s="55" t="s">
        <v>241</v>
      </c>
      <c r="C16" s="119"/>
      <c r="D16" s="120">
        <f t="shared" si="0"/>
        <v>0</v>
      </c>
    </row>
    <row r="17" spans="2:4" x14ac:dyDescent="0.25">
      <c r="B17" s="55" t="s">
        <v>242</v>
      </c>
      <c r="C17" s="119"/>
      <c r="D17" s="120">
        <f t="shared" si="0"/>
        <v>0</v>
      </c>
    </row>
    <row r="18" spans="2:4" x14ac:dyDescent="0.25">
      <c r="B18" s="55" t="s">
        <v>243</v>
      </c>
      <c r="C18" s="119"/>
      <c r="D18" s="120">
        <f t="shared" si="0"/>
        <v>0</v>
      </c>
    </row>
    <row r="19" spans="2:4" x14ac:dyDescent="0.25">
      <c r="B19" s="55" t="s">
        <v>244</v>
      </c>
      <c r="C19" s="119"/>
      <c r="D19" s="120">
        <f t="shared" si="0"/>
        <v>0</v>
      </c>
    </row>
    <row r="20" spans="2:4" x14ac:dyDescent="0.25">
      <c r="B20" s="55" t="s">
        <v>245</v>
      </c>
      <c r="C20" s="119"/>
      <c r="D20" s="120">
        <f t="shared" si="0"/>
        <v>0</v>
      </c>
    </row>
    <row r="21" spans="2:4" x14ac:dyDescent="0.25">
      <c r="B21" s="55" t="s">
        <v>246</v>
      </c>
      <c r="C21" s="119"/>
      <c r="D21" s="120">
        <f t="shared" si="0"/>
        <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DD63-C5D2-432D-B9F1-75A10EF25AC6}">
  <sheetPr>
    <tabColor theme="1" tint="0.249977111117893"/>
  </sheetPr>
  <dimension ref="A1:W46"/>
  <sheetViews>
    <sheetView topLeftCell="J31" zoomScale="85" zoomScaleNormal="85" workbookViewId="0">
      <selection activeCell="P59" sqref="P59"/>
    </sheetView>
  </sheetViews>
  <sheetFormatPr defaultRowHeight="16.5" x14ac:dyDescent="0.25"/>
  <cols>
    <col min="1" max="1" width="23.140625" style="6" bestFit="1" customWidth="1"/>
    <col min="2" max="2" width="9.140625" style="6"/>
    <col min="3" max="3" width="25.7109375" style="6" bestFit="1" customWidth="1"/>
    <col min="4" max="4" width="9.140625" style="6"/>
    <col min="5" max="5" width="20.85546875" style="6" bestFit="1" customWidth="1"/>
    <col min="6" max="6" width="9.140625" style="6"/>
    <col min="7" max="7" width="18" style="6" bestFit="1" customWidth="1"/>
    <col min="8" max="8" width="9.140625" style="6"/>
    <col min="9" max="9" width="23.5703125" style="6" customWidth="1"/>
    <col min="10" max="10" width="9.140625" style="6"/>
    <col min="11" max="11" width="72.5703125" style="6" customWidth="1"/>
    <col min="12" max="12" width="9.140625" style="6" customWidth="1"/>
    <col min="13" max="13" width="56.28515625" style="6" customWidth="1"/>
    <col min="14" max="14" width="9.140625" style="6"/>
    <col min="15" max="15" width="21.140625" style="6" customWidth="1"/>
    <col min="16" max="17" width="9.140625" style="6"/>
    <col min="18" max="18" width="31" style="6" customWidth="1"/>
    <col min="19" max="16384" width="9.140625" style="6"/>
  </cols>
  <sheetData>
    <row r="1" spans="1:23" s="21" customFormat="1" ht="14.25" x14ac:dyDescent="0.25">
      <c r="A1" s="21" t="s">
        <v>0</v>
      </c>
      <c r="C1" s="21" t="s">
        <v>180</v>
      </c>
      <c r="E1" s="21" t="s">
        <v>13</v>
      </c>
      <c r="G1" s="21" t="s">
        <v>16</v>
      </c>
      <c r="I1" s="21" t="s">
        <v>19</v>
      </c>
      <c r="J1" s="21" t="s">
        <v>25</v>
      </c>
      <c r="M1" s="21" t="s">
        <v>32</v>
      </c>
      <c r="O1" s="21" t="s">
        <v>40</v>
      </c>
      <c r="R1" s="21" t="s">
        <v>119</v>
      </c>
      <c r="T1" s="21" t="s">
        <v>137</v>
      </c>
      <c r="W1" s="21" t="s">
        <v>254</v>
      </c>
    </row>
    <row r="2" spans="1:23" x14ac:dyDescent="0.25">
      <c r="A2" s="6" t="s">
        <v>1</v>
      </c>
      <c r="C2" s="6" t="s">
        <v>1</v>
      </c>
      <c r="E2" s="6" t="s">
        <v>1</v>
      </c>
      <c r="G2" s="6" t="s">
        <v>1</v>
      </c>
      <c r="I2" s="6" t="s">
        <v>1</v>
      </c>
      <c r="M2" s="6" t="s">
        <v>1</v>
      </c>
      <c r="O2" s="6" t="s">
        <v>1</v>
      </c>
      <c r="R2" s="6" t="s">
        <v>1</v>
      </c>
      <c r="T2" s="6" t="s">
        <v>1</v>
      </c>
      <c r="W2" s="123" t="s">
        <v>1</v>
      </c>
    </row>
    <row r="3" spans="1:23" x14ac:dyDescent="0.25">
      <c r="A3" s="6" t="s">
        <v>2</v>
      </c>
      <c r="C3" s="6" t="s">
        <v>177</v>
      </c>
      <c r="E3" s="6" t="s">
        <v>189</v>
      </c>
      <c r="G3" s="6" t="s">
        <v>37</v>
      </c>
      <c r="I3" s="6" t="s">
        <v>20</v>
      </c>
      <c r="J3" s="6">
        <v>100</v>
      </c>
      <c r="K3" s="6" t="s">
        <v>31</v>
      </c>
      <c r="M3" s="6" t="s">
        <v>33</v>
      </c>
      <c r="O3" s="127" t="s">
        <v>262</v>
      </c>
      <c r="R3" s="6" t="s">
        <v>129</v>
      </c>
      <c r="T3" s="6" t="s">
        <v>135</v>
      </c>
      <c r="W3" s="123" t="s">
        <v>255</v>
      </c>
    </row>
    <row r="4" spans="1:23" x14ac:dyDescent="0.25">
      <c r="A4" s="6" t="s">
        <v>3</v>
      </c>
      <c r="C4" s="6" t="s">
        <v>178</v>
      </c>
      <c r="E4" s="6" t="s">
        <v>14</v>
      </c>
      <c r="G4" s="6" t="s">
        <v>18</v>
      </c>
      <c r="I4" s="6" t="s">
        <v>21</v>
      </c>
      <c r="J4" s="6">
        <v>66</v>
      </c>
      <c r="K4" s="6" t="s">
        <v>30</v>
      </c>
      <c r="M4" s="6" t="s">
        <v>34</v>
      </c>
      <c r="O4" s="127" t="s">
        <v>263</v>
      </c>
      <c r="R4" s="6" t="s">
        <v>120</v>
      </c>
      <c r="T4" s="6" t="s">
        <v>136</v>
      </c>
      <c r="W4" s="127" t="s">
        <v>259</v>
      </c>
    </row>
    <row r="5" spans="1:23" x14ac:dyDescent="0.25">
      <c r="A5" s="6" t="s">
        <v>4</v>
      </c>
      <c r="C5" s="6" t="s">
        <v>179</v>
      </c>
      <c r="E5" s="6" t="s">
        <v>139</v>
      </c>
      <c r="I5" s="6" t="s">
        <v>22</v>
      </c>
      <c r="J5" s="6">
        <v>42</v>
      </c>
      <c r="K5" s="6" t="s">
        <v>29</v>
      </c>
      <c r="M5" s="6" t="s">
        <v>35</v>
      </c>
      <c r="O5" s="6" t="s">
        <v>41</v>
      </c>
      <c r="R5" s="6" t="s">
        <v>128</v>
      </c>
    </row>
    <row r="6" spans="1:23" x14ac:dyDescent="0.25">
      <c r="A6" s="6" t="s">
        <v>5</v>
      </c>
      <c r="C6" s="6" t="s">
        <v>199</v>
      </c>
      <c r="I6" s="6" t="s">
        <v>23</v>
      </c>
      <c r="J6" s="6">
        <v>14</v>
      </c>
      <c r="K6" s="6" t="s">
        <v>28</v>
      </c>
      <c r="M6" s="6" t="s">
        <v>36</v>
      </c>
      <c r="O6" s="6" t="s">
        <v>42</v>
      </c>
      <c r="R6" s="6" t="s">
        <v>121</v>
      </c>
    </row>
    <row r="7" spans="1:23" x14ac:dyDescent="0.25">
      <c r="A7" s="6" t="s">
        <v>6</v>
      </c>
      <c r="I7" s="6" t="s">
        <v>24</v>
      </c>
      <c r="J7" s="6">
        <v>13</v>
      </c>
      <c r="K7" s="6" t="s">
        <v>27</v>
      </c>
      <c r="M7" s="6" t="s">
        <v>129</v>
      </c>
      <c r="O7" s="6" t="s">
        <v>43</v>
      </c>
      <c r="R7" s="6" t="s">
        <v>122</v>
      </c>
    </row>
    <row r="8" spans="1:23" x14ac:dyDescent="0.25">
      <c r="A8" s="6" t="s">
        <v>7</v>
      </c>
      <c r="I8" s="6" t="s">
        <v>149</v>
      </c>
      <c r="O8" s="6" t="s">
        <v>44</v>
      </c>
      <c r="R8" s="6" t="s">
        <v>123</v>
      </c>
    </row>
    <row r="9" spans="1:23" x14ac:dyDescent="0.25">
      <c r="A9" s="6" t="s">
        <v>8</v>
      </c>
      <c r="I9" s="6" t="s">
        <v>144</v>
      </c>
      <c r="O9" s="6" t="s">
        <v>45</v>
      </c>
      <c r="R9" s="6" t="s">
        <v>124</v>
      </c>
    </row>
    <row r="10" spans="1:23" x14ac:dyDescent="0.25">
      <c r="A10" s="6" t="s">
        <v>9</v>
      </c>
      <c r="I10" s="6" t="s">
        <v>145</v>
      </c>
      <c r="O10" s="6" t="s">
        <v>46</v>
      </c>
      <c r="R10" s="6" t="s">
        <v>125</v>
      </c>
    </row>
    <row r="11" spans="1:23" x14ac:dyDescent="0.25">
      <c r="A11" s="6" t="s">
        <v>10</v>
      </c>
      <c r="I11" s="6" t="s">
        <v>146</v>
      </c>
      <c r="O11" s="6" t="s">
        <v>47</v>
      </c>
      <c r="R11" s="6" t="s">
        <v>126</v>
      </c>
    </row>
    <row r="12" spans="1:23" x14ac:dyDescent="0.25">
      <c r="A12" s="6" t="s">
        <v>11</v>
      </c>
      <c r="I12" s="6" t="s">
        <v>147</v>
      </c>
      <c r="O12" s="6" t="s">
        <v>48</v>
      </c>
      <c r="R12" s="6" t="s">
        <v>127</v>
      </c>
    </row>
    <row r="13" spans="1:23" x14ac:dyDescent="0.25">
      <c r="I13" s="6" t="s">
        <v>148</v>
      </c>
      <c r="O13" s="6" t="s">
        <v>49</v>
      </c>
    </row>
    <row r="14" spans="1:23" x14ac:dyDescent="0.25">
      <c r="I14" s="6" t="s">
        <v>222</v>
      </c>
      <c r="O14" s="6" t="s">
        <v>50</v>
      </c>
    </row>
    <row r="15" spans="1:23" x14ac:dyDescent="0.25">
      <c r="O15" s="6" t="s">
        <v>51</v>
      </c>
    </row>
    <row r="16" spans="1:23" x14ac:dyDescent="0.25">
      <c r="O16" s="6" t="s">
        <v>52</v>
      </c>
    </row>
    <row r="17" spans="3:15" x14ac:dyDescent="0.25">
      <c r="O17" s="6" t="s">
        <v>53</v>
      </c>
    </row>
    <row r="18" spans="3:15" x14ac:dyDescent="0.25">
      <c r="O18" s="6" t="s">
        <v>54</v>
      </c>
    </row>
    <row r="19" spans="3:15" x14ac:dyDescent="0.25">
      <c r="O19" s="6" t="s">
        <v>55</v>
      </c>
    </row>
    <row r="20" spans="3:15" x14ac:dyDescent="0.25">
      <c r="O20" s="6" t="s">
        <v>56</v>
      </c>
    </row>
    <row r="21" spans="3:15" x14ac:dyDescent="0.25">
      <c r="O21" s="6" t="s">
        <v>57</v>
      </c>
    </row>
    <row r="22" spans="3:15" x14ac:dyDescent="0.25">
      <c r="O22" s="6" t="s">
        <v>58</v>
      </c>
    </row>
    <row r="23" spans="3:15" x14ac:dyDescent="0.25">
      <c r="O23" s="6" t="s">
        <v>59</v>
      </c>
    </row>
    <row r="24" spans="3:15" x14ac:dyDescent="0.25">
      <c r="O24" s="6" t="s">
        <v>60</v>
      </c>
    </row>
    <row r="25" spans="3:15" x14ac:dyDescent="0.25">
      <c r="C25" s="42"/>
      <c r="O25" s="6" t="s">
        <v>61</v>
      </c>
    </row>
    <row r="26" spans="3:15" x14ac:dyDescent="0.25">
      <c r="O26" s="6" t="s">
        <v>62</v>
      </c>
    </row>
    <row r="27" spans="3:15" x14ac:dyDescent="0.25">
      <c r="O27" s="6" t="s">
        <v>63</v>
      </c>
    </row>
    <row r="28" spans="3:15" x14ac:dyDescent="0.25">
      <c r="O28" s="6" t="s">
        <v>64</v>
      </c>
    </row>
    <row r="29" spans="3:15" x14ac:dyDescent="0.25">
      <c r="O29" s="6" t="s">
        <v>65</v>
      </c>
    </row>
    <row r="30" spans="3:15" x14ac:dyDescent="0.25">
      <c r="O30" s="6" t="s">
        <v>66</v>
      </c>
    </row>
    <row r="31" spans="3:15" x14ac:dyDescent="0.25">
      <c r="O31" s="6" t="s">
        <v>67</v>
      </c>
    </row>
    <row r="32" spans="3:15" x14ac:dyDescent="0.25">
      <c r="O32" s="6" t="s">
        <v>68</v>
      </c>
    </row>
    <row r="33" spans="15:15" x14ac:dyDescent="0.25">
      <c r="O33" s="6" t="s">
        <v>69</v>
      </c>
    </row>
    <row r="34" spans="15:15" x14ac:dyDescent="0.25">
      <c r="O34" s="6" t="s">
        <v>70</v>
      </c>
    </row>
    <row r="35" spans="15:15" x14ac:dyDescent="0.25">
      <c r="O35" s="6" t="s">
        <v>71</v>
      </c>
    </row>
    <row r="36" spans="15:15" x14ac:dyDescent="0.25">
      <c r="O36" s="6" t="s">
        <v>72</v>
      </c>
    </row>
    <row r="37" spans="15:15" x14ac:dyDescent="0.25">
      <c r="O37" s="6" t="s">
        <v>73</v>
      </c>
    </row>
    <row r="38" spans="15:15" x14ac:dyDescent="0.25">
      <c r="O38" s="6" t="s">
        <v>74</v>
      </c>
    </row>
    <row r="39" spans="15:15" x14ac:dyDescent="0.25">
      <c r="O39" s="6" t="s">
        <v>75</v>
      </c>
    </row>
    <row r="40" spans="15:15" x14ac:dyDescent="0.25">
      <c r="O40" s="6" t="s">
        <v>76</v>
      </c>
    </row>
    <row r="41" spans="15:15" x14ac:dyDescent="0.25">
      <c r="O41" s="6" t="s">
        <v>77</v>
      </c>
    </row>
    <row r="42" spans="15:15" x14ac:dyDescent="0.25">
      <c r="O42" s="6" t="s">
        <v>78</v>
      </c>
    </row>
    <row r="43" spans="15:15" x14ac:dyDescent="0.25">
      <c r="O43" s="6" t="s">
        <v>79</v>
      </c>
    </row>
    <row r="44" spans="15:15" x14ac:dyDescent="0.25">
      <c r="O44" s="6" t="s">
        <v>80</v>
      </c>
    </row>
    <row r="45" spans="15:15" x14ac:dyDescent="0.25">
      <c r="O45" s="6" t="s">
        <v>81</v>
      </c>
    </row>
    <row r="46" spans="15:15" x14ac:dyDescent="0.25">
      <c r="O46" s="6" t="s">
        <v>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D1CC-EDAA-48D0-B785-9A3FA8BA5BD2}">
  <sheetPr>
    <tabColor theme="7" tint="0.59999389629810485"/>
  </sheetPr>
  <dimension ref="A3:N17"/>
  <sheetViews>
    <sheetView workbookViewId="0">
      <selection activeCell="F10" sqref="F10"/>
    </sheetView>
  </sheetViews>
  <sheetFormatPr defaultRowHeight="16.5" x14ac:dyDescent="0.3"/>
  <cols>
    <col min="1" max="1" width="38.42578125" style="1" customWidth="1"/>
    <col min="2" max="2" width="43.28515625" style="1" customWidth="1"/>
    <col min="3" max="3" width="31" style="1" customWidth="1"/>
    <col min="4" max="4" width="41.42578125" style="1" customWidth="1"/>
    <col min="5" max="16384" width="9.140625" style="1"/>
  </cols>
  <sheetData>
    <row r="3" spans="1:14" ht="22.5" x14ac:dyDescent="0.3">
      <c r="B3" s="7" t="s">
        <v>257</v>
      </c>
      <c r="C3" s="7"/>
      <c r="E3" s="29"/>
    </row>
    <row r="4" spans="1:14" x14ac:dyDescent="0.3">
      <c r="E4" s="29"/>
    </row>
    <row r="6" spans="1:14" x14ac:dyDescent="0.3">
      <c r="A6" s="2"/>
      <c r="B6" s="2"/>
      <c r="E6" s="9"/>
    </row>
    <row r="7" spans="1:14" x14ac:dyDescent="0.3">
      <c r="A7" s="13" t="s">
        <v>83</v>
      </c>
      <c r="B7" s="46" t="s">
        <v>1</v>
      </c>
    </row>
    <row r="8" spans="1:14" x14ac:dyDescent="0.3">
      <c r="A8" s="9"/>
      <c r="B8" s="9"/>
    </row>
    <row r="9" spans="1:14" ht="31.5" customHeight="1" x14ac:dyDescent="0.3">
      <c r="A9" s="170" t="s">
        <v>219</v>
      </c>
      <c r="B9" s="51">
        <v>1725</v>
      </c>
    </row>
    <row r="10" spans="1:14" x14ac:dyDescent="0.3">
      <c r="A10" s="53" t="s">
        <v>220</v>
      </c>
      <c r="B10" s="54">
        <v>45016</v>
      </c>
    </row>
    <row r="11" spans="1:14" ht="28.5" x14ac:dyDescent="0.3">
      <c r="A11" s="53" t="s">
        <v>261</v>
      </c>
      <c r="B11" s="124" t="s">
        <v>1</v>
      </c>
    </row>
    <row r="12" spans="1:14" ht="28.5" x14ac:dyDescent="0.3">
      <c r="A12" s="53" t="s">
        <v>256</v>
      </c>
      <c r="B12" s="124"/>
    </row>
    <row r="15" spans="1:14" x14ac:dyDescent="0.3">
      <c r="A15" s="55" t="s">
        <v>221</v>
      </c>
    </row>
    <row r="16" spans="1:14" ht="47.25" customHeight="1" x14ac:dyDescent="0.3">
      <c r="A16" s="148" t="s">
        <v>260</v>
      </c>
      <c r="B16" s="148"/>
      <c r="C16" s="148"/>
      <c r="D16" s="148"/>
      <c r="E16" s="148"/>
      <c r="F16" s="148"/>
      <c r="G16" s="148"/>
      <c r="H16" s="148"/>
      <c r="I16" s="148"/>
      <c r="J16" s="148"/>
      <c r="K16" s="148"/>
      <c r="L16" s="148"/>
      <c r="M16" s="148"/>
      <c r="N16" s="148"/>
    </row>
    <row r="17" spans="1:14" ht="30" customHeight="1" x14ac:dyDescent="0.3">
      <c r="A17" s="148"/>
      <c r="B17" s="148"/>
      <c r="C17" s="148"/>
      <c r="D17" s="148"/>
      <c r="E17" s="148"/>
      <c r="F17" s="148"/>
      <c r="G17" s="148"/>
      <c r="H17" s="148"/>
      <c r="I17" s="148"/>
      <c r="J17" s="148"/>
      <c r="K17" s="148"/>
      <c r="L17" s="148"/>
      <c r="M17" s="148"/>
      <c r="N17" s="148"/>
    </row>
  </sheetData>
  <mergeCells count="1">
    <mergeCell ref="A16:N1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3C5AD3D-5E62-4068-BC51-549830153A94}">
          <x14:formula1>
            <xm:f>'Drop down list'!$W$2:$W$4</xm:f>
          </x14:formula1>
          <xm:sqref>B11</xm:sqref>
        </x14:dataValidation>
        <x14:dataValidation type="list" allowBlank="1" showInputMessage="1" showErrorMessage="1" xr:uid="{8DAC1E02-31B8-4578-9820-7981E87BC4B8}">
          <x14:formula1>
            <xm:f>'Drop down list'!$O$2:$O$46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CA86D-24DD-4DE0-AFCF-82ED95C7E63E}">
  <sheetPr>
    <tabColor rgb="FFD6BBEB"/>
  </sheetPr>
  <dimension ref="A1:P145"/>
  <sheetViews>
    <sheetView topLeftCell="B1" zoomScale="85" zoomScaleNormal="85" workbookViewId="0">
      <selection activeCell="K3" sqref="K3"/>
    </sheetView>
  </sheetViews>
  <sheetFormatPr defaultRowHeight="16.5" x14ac:dyDescent="0.3"/>
  <cols>
    <col min="1" max="1" width="22.140625" style="62" hidden="1" customWidth="1"/>
    <col min="2" max="2" width="22.140625" style="62" customWidth="1"/>
    <col min="3" max="3" width="19.42578125" style="62" customWidth="1"/>
    <col min="4" max="4" width="20.28515625" style="62" customWidth="1"/>
    <col min="5" max="6" width="28.85546875" style="62" customWidth="1"/>
    <col min="7" max="8" width="25.7109375" style="62" customWidth="1"/>
    <col min="9" max="9" width="27.5703125" style="62" customWidth="1"/>
    <col min="10" max="12" width="31.140625" style="62" customWidth="1"/>
    <col min="13" max="15" width="28.42578125" style="62" customWidth="1"/>
    <col min="16" max="16" width="25.28515625" style="62" customWidth="1"/>
    <col min="17" max="17" width="27" style="62" customWidth="1"/>
    <col min="18" max="16384" width="9.140625" style="62"/>
  </cols>
  <sheetData>
    <row r="1" spans="1:16" ht="22.5" x14ac:dyDescent="0.3">
      <c r="B1" s="7" t="s">
        <v>212</v>
      </c>
    </row>
    <row r="2" spans="1:16" s="65" customFormat="1" x14ac:dyDescent="0.2">
      <c r="B2" s="49" t="s">
        <v>162</v>
      </c>
    </row>
    <row r="3" spans="1:16" ht="57" customHeight="1" x14ac:dyDescent="0.3">
      <c r="B3" s="146" t="s">
        <v>264</v>
      </c>
      <c r="C3" s="146"/>
      <c r="D3" s="146"/>
      <c r="E3" s="146"/>
      <c r="F3" s="146"/>
      <c r="G3" s="146"/>
      <c r="H3" s="146"/>
      <c r="I3" s="146"/>
      <c r="J3" s="146"/>
      <c r="K3" s="28"/>
      <c r="L3" s="28"/>
      <c r="M3" s="28"/>
      <c r="N3" s="28"/>
      <c r="O3" s="28"/>
    </row>
    <row r="4" spans="1:16" ht="17.25" thickBot="1" x14ac:dyDescent="0.35">
      <c r="B4" s="11" t="s">
        <v>253</v>
      </c>
    </row>
    <row r="5" spans="1:16" ht="81" customHeight="1" thickBot="1" x14ac:dyDescent="0.35">
      <c r="A5" s="27" t="s">
        <v>193</v>
      </c>
      <c r="B5" s="23" t="s">
        <v>110</v>
      </c>
      <c r="C5" s="32" t="s">
        <v>133</v>
      </c>
      <c r="D5" s="24" t="s">
        <v>134</v>
      </c>
      <c r="E5" s="24" t="s">
        <v>190</v>
      </c>
      <c r="F5" s="24" t="s">
        <v>191</v>
      </c>
      <c r="G5" s="24" t="s">
        <v>26</v>
      </c>
      <c r="H5" s="37" t="s">
        <v>13</v>
      </c>
      <c r="I5" s="24" t="s">
        <v>153</v>
      </c>
      <c r="J5" s="24" t="s">
        <v>130</v>
      </c>
      <c r="K5" s="24" t="s">
        <v>248</v>
      </c>
      <c r="L5" s="24" t="s">
        <v>249</v>
      </c>
      <c r="M5" s="37" t="s">
        <v>140</v>
      </c>
      <c r="N5" s="61" t="s">
        <v>228</v>
      </c>
      <c r="O5" s="61" t="s">
        <v>227</v>
      </c>
      <c r="P5" s="47" t="s">
        <v>223</v>
      </c>
    </row>
    <row r="6" spans="1:16" x14ac:dyDescent="0.3">
      <c r="A6" s="66" t="str">
        <f t="shared" ref="A6:A37" si="0">CONCATENATE(C6," ",D6," ",B6)</f>
        <v xml:space="preserve">  </v>
      </c>
      <c r="B6" s="67"/>
      <c r="C6" s="68"/>
      <c r="D6" s="69"/>
      <c r="E6" s="70" t="s">
        <v>1</v>
      </c>
      <c r="F6" s="70" t="s">
        <v>1</v>
      </c>
      <c r="G6" s="58" t="s">
        <v>1</v>
      </c>
      <c r="H6" s="71" t="s">
        <v>1</v>
      </c>
      <c r="I6" s="69"/>
      <c r="J6" s="70" t="s">
        <v>1</v>
      </c>
      <c r="K6" s="70" t="s">
        <v>1</v>
      </c>
      <c r="L6" s="70" t="s">
        <v>1</v>
      </c>
      <c r="M6" s="72" t="s">
        <v>1</v>
      </c>
      <c r="N6" s="73" t="s">
        <v>1</v>
      </c>
      <c r="O6" s="58"/>
      <c r="P6" s="58"/>
    </row>
    <row r="7" spans="1:16" x14ac:dyDescent="0.3">
      <c r="A7" s="66" t="str">
        <f t="shared" si="0"/>
        <v xml:space="preserve">  </v>
      </c>
      <c r="B7" s="67"/>
      <c r="C7" s="68"/>
      <c r="D7" s="69"/>
      <c r="E7" s="70" t="s">
        <v>1</v>
      </c>
      <c r="F7" s="70" t="s">
        <v>1</v>
      </c>
      <c r="G7" s="58" t="s">
        <v>1</v>
      </c>
      <c r="H7" s="71" t="s">
        <v>1</v>
      </c>
      <c r="I7" s="69"/>
      <c r="J7" s="70" t="s">
        <v>1</v>
      </c>
      <c r="K7" s="70" t="s">
        <v>1</v>
      </c>
      <c r="L7" s="70" t="s">
        <v>1</v>
      </c>
      <c r="M7" s="72" t="s">
        <v>1</v>
      </c>
      <c r="N7" s="73" t="s">
        <v>1</v>
      </c>
      <c r="O7" s="58"/>
      <c r="P7" s="57"/>
    </row>
    <row r="8" spans="1:16" x14ac:dyDescent="0.3">
      <c r="A8" s="66" t="str">
        <f t="shared" si="0"/>
        <v xml:space="preserve">  </v>
      </c>
      <c r="B8" s="67"/>
      <c r="C8" s="122"/>
      <c r="D8" s="115"/>
      <c r="E8" s="70" t="s">
        <v>1</v>
      </c>
      <c r="F8" s="70" t="s">
        <v>1</v>
      </c>
      <c r="G8" s="58" t="s">
        <v>1</v>
      </c>
      <c r="H8" s="71" t="s">
        <v>1</v>
      </c>
      <c r="I8" s="69"/>
      <c r="J8" s="70" t="s">
        <v>1</v>
      </c>
      <c r="K8" s="70" t="s">
        <v>1</v>
      </c>
      <c r="L8" s="70" t="s">
        <v>1</v>
      </c>
      <c r="M8" s="72" t="s">
        <v>1</v>
      </c>
      <c r="N8" s="73" t="s">
        <v>1</v>
      </c>
      <c r="O8" s="58"/>
      <c r="P8" s="57"/>
    </row>
    <row r="9" spans="1:16" x14ac:dyDescent="0.3">
      <c r="A9" s="66" t="str">
        <f t="shared" si="0"/>
        <v xml:space="preserve">  </v>
      </c>
      <c r="B9" s="67"/>
      <c r="C9" s="68"/>
      <c r="D9" s="69"/>
      <c r="E9" s="70" t="s">
        <v>1</v>
      </c>
      <c r="F9" s="70" t="s">
        <v>1</v>
      </c>
      <c r="G9" s="58" t="s">
        <v>1</v>
      </c>
      <c r="H9" s="71" t="s">
        <v>1</v>
      </c>
      <c r="I9" s="69"/>
      <c r="J9" s="70" t="s">
        <v>1</v>
      </c>
      <c r="K9" s="70" t="s">
        <v>1</v>
      </c>
      <c r="L9" s="70" t="s">
        <v>1</v>
      </c>
      <c r="M9" s="72" t="s">
        <v>1</v>
      </c>
      <c r="N9" s="73" t="s">
        <v>1</v>
      </c>
      <c r="O9" s="58"/>
      <c r="P9" s="57"/>
    </row>
    <row r="10" spans="1:16" x14ac:dyDescent="0.3">
      <c r="A10" s="66" t="str">
        <f t="shared" si="0"/>
        <v xml:space="preserve">  </v>
      </c>
      <c r="B10" s="67"/>
      <c r="C10" s="68"/>
      <c r="D10" s="69"/>
      <c r="E10" s="70" t="s">
        <v>1</v>
      </c>
      <c r="F10" s="70" t="s">
        <v>1</v>
      </c>
      <c r="G10" s="58" t="s">
        <v>1</v>
      </c>
      <c r="H10" s="71" t="s">
        <v>1</v>
      </c>
      <c r="I10" s="69"/>
      <c r="J10" s="70" t="s">
        <v>1</v>
      </c>
      <c r="K10" s="70" t="s">
        <v>1</v>
      </c>
      <c r="L10" s="70" t="s">
        <v>1</v>
      </c>
      <c r="M10" s="72" t="s">
        <v>1</v>
      </c>
      <c r="N10" s="73" t="s">
        <v>1</v>
      </c>
      <c r="O10" s="58"/>
      <c r="P10" s="57"/>
    </row>
    <row r="11" spans="1:16" x14ac:dyDescent="0.3">
      <c r="A11" s="66" t="str">
        <f t="shared" ref="A11:A18" si="1">CONCATENATE(C11," ",D11," ",B11)</f>
        <v xml:space="preserve">  </v>
      </c>
      <c r="B11" s="67"/>
      <c r="C11" s="68"/>
      <c r="D11" s="69"/>
      <c r="E11" s="70" t="s">
        <v>1</v>
      </c>
      <c r="F11" s="70" t="s">
        <v>1</v>
      </c>
      <c r="G11" s="58" t="s">
        <v>1</v>
      </c>
      <c r="H11" s="71" t="s">
        <v>1</v>
      </c>
      <c r="I11" s="69"/>
      <c r="J11" s="70" t="s">
        <v>1</v>
      </c>
      <c r="K11" s="70" t="s">
        <v>1</v>
      </c>
      <c r="L11" s="70" t="s">
        <v>1</v>
      </c>
      <c r="M11" s="72" t="s">
        <v>1</v>
      </c>
      <c r="N11" s="73" t="s">
        <v>1</v>
      </c>
      <c r="O11" s="58"/>
      <c r="P11" s="57"/>
    </row>
    <row r="12" spans="1:16" x14ac:dyDescent="0.3">
      <c r="A12" s="66" t="str">
        <f t="shared" si="1"/>
        <v xml:space="preserve">  </v>
      </c>
      <c r="B12" s="67"/>
      <c r="C12" s="68"/>
      <c r="D12" s="69"/>
      <c r="E12" s="70" t="s">
        <v>1</v>
      </c>
      <c r="F12" s="70" t="s">
        <v>1</v>
      </c>
      <c r="G12" s="58" t="s">
        <v>1</v>
      </c>
      <c r="H12" s="71" t="s">
        <v>1</v>
      </c>
      <c r="I12" s="69"/>
      <c r="J12" s="70" t="s">
        <v>1</v>
      </c>
      <c r="K12" s="70" t="s">
        <v>1</v>
      </c>
      <c r="L12" s="70" t="s">
        <v>1</v>
      </c>
      <c r="M12" s="72" t="s">
        <v>1</v>
      </c>
      <c r="N12" s="73" t="s">
        <v>1</v>
      </c>
      <c r="O12" s="58"/>
      <c r="P12" s="57"/>
    </row>
    <row r="13" spans="1:16" x14ac:dyDescent="0.3">
      <c r="A13" s="66" t="str">
        <f t="shared" si="1"/>
        <v xml:space="preserve">  </v>
      </c>
      <c r="B13" s="67"/>
      <c r="C13" s="68"/>
      <c r="D13" s="69"/>
      <c r="E13" s="70" t="s">
        <v>1</v>
      </c>
      <c r="F13" s="70" t="s">
        <v>1</v>
      </c>
      <c r="G13" s="58" t="s">
        <v>1</v>
      </c>
      <c r="H13" s="71" t="s">
        <v>1</v>
      </c>
      <c r="I13" s="69"/>
      <c r="J13" s="70" t="s">
        <v>1</v>
      </c>
      <c r="K13" s="70" t="s">
        <v>1</v>
      </c>
      <c r="L13" s="70" t="s">
        <v>1</v>
      </c>
      <c r="M13" s="72" t="s">
        <v>1</v>
      </c>
      <c r="N13" s="73" t="s">
        <v>1</v>
      </c>
      <c r="O13" s="58"/>
      <c r="P13" s="57"/>
    </row>
    <row r="14" spans="1:16" x14ac:dyDescent="0.3">
      <c r="A14" s="66" t="str">
        <f t="shared" si="1"/>
        <v xml:space="preserve">  </v>
      </c>
      <c r="B14" s="67"/>
      <c r="C14" s="68"/>
      <c r="D14" s="69"/>
      <c r="E14" s="70" t="s">
        <v>1</v>
      </c>
      <c r="F14" s="70" t="s">
        <v>1</v>
      </c>
      <c r="G14" s="58" t="s">
        <v>1</v>
      </c>
      <c r="H14" s="71" t="s">
        <v>1</v>
      </c>
      <c r="I14" s="69"/>
      <c r="J14" s="70" t="s">
        <v>1</v>
      </c>
      <c r="K14" s="70" t="s">
        <v>1</v>
      </c>
      <c r="L14" s="70" t="s">
        <v>1</v>
      </c>
      <c r="M14" s="72" t="s">
        <v>1</v>
      </c>
      <c r="N14" s="73" t="s">
        <v>1</v>
      </c>
      <c r="O14" s="58"/>
      <c r="P14" s="57"/>
    </row>
    <row r="15" spans="1:16" x14ac:dyDescent="0.3">
      <c r="A15" s="66" t="str">
        <f t="shared" si="1"/>
        <v xml:space="preserve">  </v>
      </c>
      <c r="B15" s="67"/>
      <c r="C15" s="68"/>
      <c r="D15" s="69"/>
      <c r="E15" s="70" t="s">
        <v>1</v>
      </c>
      <c r="F15" s="70" t="s">
        <v>1</v>
      </c>
      <c r="G15" s="58" t="s">
        <v>1</v>
      </c>
      <c r="H15" s="71" t="s">
        <v>1</v>
      </c>
      <c r="I15" s="69"/>
      <c r="J15" s="70" t="s">
        <v>1</v>
      </c>
      <c r="K15" s="70" t="s">
        <v>1</v>
      </c>
      <c r="L15" s="70" t="s">
        <v>1</v>
      </c>
      <c r="M15" s="72" t="s">
        <v>1</v>
      </c>
      <c r="N15" s="73" t="s">
        <v>1</v>
      </c>
      <c r="O15" s="58"/>
      <c r="P15" s="57"/>
    </row>
    <row r="16" spans="1:16" x14ac:dyDescent="0.3">
      <c r="A16" s="66" t="str">
        <f t="shared" si="1"/>
        <v xml:space="preserve">  </v>
      </c>
      <c r="B16" s="67"/>
      <c r="C16" s="68"/>
      <c r="D16" s="69"/>
      <c r="E16" s="70" t="s">
        <v>1</v>
      </c>
      <c r="F16" s="70" t="s">
        <v>1</v>
      </c>
      <c r="G16" s="58" t="s">
        <v>1</v>
      </c>
      <c r="H16" s="71" t="s">
        <v>1</v>
      </c>
      <c r="I16" s="69"/>
      <c r="J16" s="70" t="s">
        <v>1</v>
      </c>
      <c r="K16" s="70" t="s">
        <v>1</v>
      </c>
      <c r="L16" s="70" t="s">
        <v>1</v>
      </c>
      <c r="M16" s="72" t="s">
        <v>1</v>
      </c>
      <c r="N16" s="73" t="s">
        <v>1</v>
      </c>
      <c r="O16" s="58"/>
      <c r="P16" s="57"/>
    </row>
    <row r="17" spans="1:16" x14ac:dyDescent="0.3">
      <c r="A17" s="66" t="str">
        <f t="shared" si="1"/>
        <v xml:space="preserve">  </v>
      </c>
      <c r="B17" s="67"/>
      <c r="C17" s="68"/>
      <c r="D17" s="69"/>
      <c r="E17" s="70" t="s">
        <v>1</v>
      </c>
      <c r="F17" s="70" t="s">
        <v>1</v>
      </c>
      <c r="G17" s="58" t="s">
        <v>1</v>
      </c>
      <c r="H17" s="71" t="s">
        <v>1</v>
      </c>
      <c r="I17" s="69"/>
      <c r="J17" s="70" t="s">
        <v>1</v>
      </c>
      <c r="K17" s="70" t="s">
        <v>1</v>
      </c>
      <c r="L17" s="70" t="s">
        <v>1</v>
      </c>
      <c r="M17" s="72" t="s">
        <v>1</v>
      </c>
      <c r="N17" s="73" t="s">
        <v>1</v>
      </c>
      <c r="O17" s="58"/>
      <c r="P17" s="57"/>
    </row>
    <row r="18" spans="1:16" x14ac:dyDescent="0.3">
      <c r="A18" s="66" t="str">
        <f t="shared" si="1"/>
        <v xml:space="preserve">  </v>
      </c>
      <c r="B18" s="67"/>
      <c r="C18" s="68"/>
      <c r="D18" s="69"/>
      <c r="E18" s="70" t="s">
        <v>1</v>
      </c>
      <c r="F18" s="70" t="s">
        <v>1</v>
      </c>
      <c r="G18" s="58" t="s">
        <v>1</v>
      </c>
      <c r="H18" s="71" t="s">
        <v>1</v>
      </c>
      <c r="I18" s="69"/>
      <c r="J18" s="70" t="s">
        <v>1</v>
      </c>
      <c r="K18" s="70" t="s">
        <v>1</v>
      </c>
      <c r="L18" s="70" t="s">
        <v>1</v>
      </c>
      <c r="M18" s="72" t="s">
        <v>1</v>
      </c>
      <c r="N18" s="73" t="s">
        <v>1</v>
      </c>
      <c r="O18" s="58"/>
      <c r="P18" s="57"/>
    </row>
    <row r="19" spans="1:16" x14ac:dyDescent="0.3">
      <c r="A19" s="66" t="str">
        <f t="shared" si="0"/>
        <v xml:space="preserve">  </v>
      </c>
      <c r="B19" s="67"/>
      <c r="C19" s="68"/>
      <c r="D19" s="69"/>
      <c r="E19" s="70" t="s">
        <v>1</v>
      </c>
      <c r="F19" s="70" t="s">
        <v>1</v>
      </c>
      <c r="G19" s="58" t="s">
        <v>1</v>
      </c>
      <c r="H19" s="71" t="s">
        <v>1</v>
      </c>
      <c r="I19" s="69"/>
      <c r="J19" s="70" t="s">
        <v>1</v>
      </c>
      <c r="K19" s="70" t="s">
        <v>1</v>
      </c>
      <c r="L19" s="70" t="s">
        <v>1</v>
      </c>
      <c r="M19" s="72" t="s">
        <v>1</v>
      </c>
      <c r="N19" s="73" t="s">
        <v>1</v>
      </c>
      <c r="O19" s="58"/>
      <c r="P19" s="57"/>
    </row>
    <row r="20" spans="1:16" x14ac:dyDescent="0.3">
      <c r="A20" s="66" t="str">
        <f t="shared" si="0"/>
        <v xml:space="preserve">  </v>
      </c>
      <c r="B20" s="67"/>
      <c r="C20" s="68"/>
      <c r="D20" s="69"/>
      <c r="E20" s="70" t="s">
        <v>1</v>
      </c>
      <c r="F20" s="70" t="s">
        <v>1</v>
      </c>
      <c r="G20" s="58" t="s">
        <v>1</v>
      </c>
      <c r="H20" s="71" t="s">
        <v>1</v>
      </c>
      <c r="I20" s="69"/>
      <c r="J20" s="70" t="s">
        <v>1</v>
      </c>
      <c r="K20" s="70" t="s">
        <v>1</v>
      </c>
      <c r="L20" s="70" t="s">
        <v>1</v>
      </c>
      <c r="M20" s="72" t="s">
        <v>1</v>
      </c>
      <c r="N20" s="73" t="s">
        <v>1</v>
      </c>
      <c r="O20" s="58"/>
      <c r="P20" s="57"/>
    </row>
    <row r="21" spans="1:16" x14ac:dyDescent="0.3">
      <c r="A21" s="66" t="str">
        <f t="shared" si="0"/>
        <v xml:space="preserve">  </v>
      </c>
      <c r="B21" s="67"/>
      <c r="C21" s="68"/>
      <c r="D21" s="69"/>
      <c r="E21" s="70" t="s">
        <v>1</v>
      </c>
      <c r="F21" s="70" t="s">
        <v>1</v>
      </c>
      <c r="G21" s="58" t="s">
        <v>1</v>
      </c>
      <c r="H21" s="71" t="s">
        <v>1</v>
      </c>
      <c r="I21" s="69"/>
      <c r="J21" s="70" t="s">
        <v>1</v>
      </c>
      <c r="K21" s="70" t="s">
        <v>1</v>
      </c>
      <c r="L21" s="70" t="s">
        <v>1</v>
      </c>
      <c r="M21" s="72" t="s">
        <v>1</v>
      </c>
      <c r="N21" s="73" t="s">
        <v>1</v>
      </c>
      <c r="O21" s="58"/>
      <c r="P21" s="57"/>
    </row>
    <row r="22" spans="1:16" x14ac:dyDescent="0.3">
      <c r="A22" s="66" t="str">
        <f t="shared" si="0"/>
        <v xml:space="preserve">  </v>
      </c>
      <c r="B22" s="67"/>
      <c r="C22" s="68"/>
      <c r="D22" s="69"/>
      <c r="E22" s="70" t="s">
        <v>1</v>
      </c>
      <c r="F22" s="70" t="s">
        <v>1</v>
      </c>
      <c r="G22" s="58" t="s">
        <v>1</v>
      </c>
      <c r="H22" s="71" t="s">
        <v>1</v>
      </c>
      <c r="I22" s="69"/>
      <c r="J22" s="70" t="s">
        <v>1</v>
      </c>
      <c r="K22" s="70" t="s">
        <v>1</v>
      </c>
      <c r="L22" s="70" t="s">
        <v>1</v>
      </c>
      <c r="M22" s="72" t="s">
        <v>1</v>
      </c>
      <c r="N22" s="73" t="s">
        <v>1</v>
      </c>
      <c r="O22" s="58"/>
      <c r="P22" s="57"/>
    </row>
    <row r="23" spans="1:16" x14ac:dyDescent="0.3">
      <c r="A23" s="66" t="str">
        <f t="shared" si="0"/>
        <v xml:space="preserve">  </v>
      </c>
      <c r="B23" s="67"/>
      <c r="C23" s="68"/>
      <c r="D23" s="69"/>
      <c r="E23" s="70" t="s">
        <v>1</v>
      </c>
      <c r="F23" s="70" t="s">
        <v>1</v>
      </c>
      <c r="G23" s="58" t="s">
        <v>1</v>
      </c>
      <c r="H23" s="71" t="s">
        <v>1</v>
      </c>
      <c r="I23" s="69"/>
      <c r="J23" s="70" t="s">
        <v>1</v>
      </c>
      <c r="K23" s="70" t="s">
        <v>1</v>
      </c>
      <c r="L23" s="70" t="s">
        <v>1</v>
      </c>
      <c r="M23" s="72" t="s">
        <v>1</v>
      </c>
      <c r="N23" s="73" t="s">
        <v>1</v>
      </c>
      <c r="O23" s="58"/>
      <c r="P23" s="57"/>
    </row>
    <row r="24" spans="1:16" x14ac:dyDescent="0.3">
      <c r="A24" s="66" t="str">
        <f t="shared" si="0"/>
        <v xml:space="preserve">  </v>
      </c>
      <c r="B24" s="67"/>
      <c r="C24" s="68"/>
      <c r="D24" s="69"/>
      <c r="E24" s="70" t="s">
        <v>1</v>
      </c>
      <c r="F24" s="70" t="s">
        <v>1</v>
      </c>
      <c r="G24" s="58" t="s">
        <v>1</v>
      </c>
      <c r="H24" s="71" t="s">
        <v>1</v>
      </c>
      <c r="I24" s="69"/>
      <c r="J24" s="70" t="s">
        <v>1</v>
      </c>
      <c r="K24" s="70" t="s">
        <v>1</v>
      </c>
      <c r="L24" s="70" t="s">
        <v>1</v>
      </c>
      <c r="M24" s="72" t="s">
        <v>1</v>
      </c>
      <c r="N24" s="73" t="s">
        <v>1</v>
      </c>
      <c r="O24" s="58"/>
      <c r="P24" s="57"/>
    </row>
    <row r="25" spans="1:16" x14ac:dyDescent="0.3">
      <c r="A25" s="66" t="str">
        <f t="shared" si="0"/>
        <v xml:space="preserve">  </v>
      </c>
      <c r="B25" s="67"/>
      <c r="C25" s="68"/>
      <c r="D25" s="69"/>
      <c r="E25" s="70" t="s">
        <v>1</v>
      </c>
      <c r="F25" s="70" t="s">
        <v>1</v>
      </c>
      <c r="G25" s="58" t="s">
        <v>1</v>
      </c>
      <c r="H25" s="71" t="s">
        <v>1</v>
      </c>
      <c r="I25" s="69"/>
      <c r="J25" s="70" t="s">
        <v>1</v>
      </c>
      <c r="K25" s="70" t="s">
        <v>1</v>
      </c>
      <c r="L25" s="70" t="s">
        <v>1</v>
      </c>
      <c r="M25" s="72" t="s">
        <v>1</v>
      </c>
      <c r="N25" s="73" t="s">
        <v>1</v>
      </c>
      <c r="O25" s="58"/>
      <c r="P25" s="57"/>
    </row>
    <row r="26" spans="1:16" x14ac:dyDescent="0.3">
      <c r="A26" s="66" t="str">
        <f t="shared" si="0"/>
        <v xml:space="preserve">  </v>
      </c>
      <c r="B26" s="67"/>
      <c r="C26" s="68"/>
      <c r="D26" s="69"/>
      <c r="E26" s="70" t="s">
        <v>1</v>
      </c>
      <c r="F26" s="70" t="s">
        <v>1</v>
      </c>
      <c r="G26" s="58" t="s">
        <v>1</v>
      </c>
      <c r="H26" s="71" t="s">
        <v>1</v>
      </c>
      <c r="I26" s="69"/>
      <c r="J26" s="70" t="s">
        <v>1</v>
      </c>
      <c r="K26" s="70" t="s">
        <v>1</v>
      </c>
      <c r="L26" s="70" t="s">
        <v>1</v>
      </c>
      <c r="M26" s="72" t="s">
        <v>1</v>
      </c>
      <c r="N26" s="73" t="s">
        <v>1</v>
      </c>
      <c r="O26" s="58"/>
      <c r="P26" s="57"/>
    </row>
    <row r="27" spans="1:16" x14ac:dyDescent="0.3">
      <c r="A27" s="66" t="str">
        <f t="shared" si="0"/>
        <v xml:space="preserve">  </v>
      </c>
      <c r="B27" s="67"/>
      <c r="C27" s="68"/>
      <c r="D27" s="69"/>
      <c r="E27" s="70" t="s">
        <v>1</v>
      </c>
      <c r="F27" s="70" t="s">
        <v>1</v>
      </c>
      <c r="G27" s="58" t="s">
        <v>1</v>
      </c>
      <c r="H27" s="71" t="s">
        <v>1</v>
      </c>
      <c r="I27" s="69"/>
      <c r="J27" s="70" t="s">
        <v>1</v>
      </c>
      <c r="K27" s="70" t="s">
        <v>1</v>
      </c>
      <c r="L27" s="70" t="s">
        <v>1</v>
      </c>
      <c r="M27" s="72" t="s">
        <v>1</v>
      </c>
      <c r="N27" s="73" t="s">
        <v>1</v>
      </c>
      <c r="O27" s="58"/>
      <c r="P27" s="57"/>
    </row>
    <row r="28" spans="1:16" x14ac:dyDescent="0.3">
      <c r="A28" s="66" t="str">
        <f t="shared" si="0"/>
        <v xml:space="preserve">  </v>
      </c>
      <c r="B28" s="67"/>
      <c r="C28" s="68"/>
      <c r="D28" s="69"/>
      <c r="E28" s="70" t="s">
        <v>1</v>
      </c>
      <c r="F28" s="70" t="s">
        <v>1</v>
      </c>
      <c r="G28" s="58" t="s">
        <v>1</v>
      </c>
      <c r="H28" s="71" t="s">
        <v>1</v>
      </c>
      <c r="I28" s="69"/>
      <c r="J28" s="70" t="s">
        <v>1</v>
      </c>
      <c r="K28" s="70" t="s">
        <v>1</v>
      </c>
      <c r="L28" s="70" t="s">
        <v>1</v>
      </c>
      <c r="M28" s="72" t="s">
        <v>1</v>
      </c>
      <c r="N28" s="73" t="s">
        <v>1</v>
      </c>
      <c r="O28" s="58"/>
      <c r="P28" s="57"/>
    </row>
    <row r="29" spans="1:16" x14ac:dyDescent="0.3">
      <c r="A29" s="66" t="str">
        <f t="shared" si="0"/>
        <v xml:space="preserve">  </v>
      </c>
      <c r="B29" s="67"/>
      <c r="C29" s="68"/>
      <c r="D29" s="69"/>
      <c r="E29" s="70" t="s">
        <v>1</v>
      </c>
      <c r="F29" s="70" t="s">
        <v>1</v>
      </c>
      <c r="G29" s="58" t="s">
        <v>1</v>
      </c>
      <c r="H29" s="71" t="s">
        <v>1</v>
      </c>
      <c r="I29" s="69"/>
      <c r="J29" s="70" t="s">
        <v>1</v>
      </c>
      <c r="K29" s="70" t="s">
        <v>1</v>
      </c>
      <c r="L29" s="70" t="s">
        <v>1</v>
      </c>
      <c r="M29" s="72" t="s">
        <v>1</v>
      </c>
      <c r="N29" s="73" t="s">
        <v>1</v>
      </c>
      <c r="O29" s="58"/>
      <c r="P29" s="57"/>
    </row>
    <row r="30" spans="1:16" x14ac:dyDescent="0.3">
      <c r="A30" s="66" t="str">
        <f t="shared" si="0"/>
        <v xml:space="preserve">  </v>
      </c>
      <c r="B30" s="67"/>
      <c r="C30" s="68"/>
      <c r="D30" s="69"/>
      <c r="E30" s="70" t="s">
        <v>1</v>
      </c>
      <c r="F30" s="70" t="s">
        <v>1</v>
      </c>
      <c r="G30" s="58" t="s">
        <v>1</v>
      </c>
      <c r="H30" s="71" t="s">
        <v>1</v>
      </c>
      <c r="I30" s="69"/>
      <c r="J30" s="70" t="s">
        <v>1</v>
      </c>
      <c r="K30" s="70" t="s">
        <v>1</v>
      </c>
      <c r="L30" s="70" t="s">
        <v>1</v>
      </c>
      <c r="M30" s="72" t="s">
        <v>1</v>
      </c>
      <c r="N30" s="73" t="s">
        <v>1</v>
      </c>
      <c r="O30" s="58"/>
      <c r="P30" s="57"/>
    </row>
    <row r="31" spans="1:16" x14ac:dyDescent="0.3">
      <c r="A31" s="66" t="str">
        <f t="shared" si="0"/>
        <v xml:space="preserve">  </v>
      </c>
      <c r="B31" s="67"/>
      <c r="C31" s="68"/>
      <c r="D31" s="69"/>
      <c r="E31" s="70" t="s">
        <v>1</v>
      </c>
      <c r="F31" s="70" t="s">
        <v>1</v>
      </c>
      <c r="G31" s="58" t="s">
        <v>1</v>
      </c>
      <c r="H31" s="71" t="s">
        <v>1</v>
      </c>
      <c r="I31" s="69"/>
      <c r="J31" s="70" t="s">
        <v>1</v>
      </c>
      <c r="K31" s="70" t="s">
        <v>1</v>
      </c>
      <c r="L31" s="70" t="s">
        <v>1</v>
      </c>
      <c r="M31" s="72" t="s">
        <v>1</v>
      </c>
      <c r="N31" s="73" t="s">
        <v>1</v>
      </c>
      <c r="O31" s="58"/>
      <c r="P31" s="57"/>
    </row>
    <row r="32" spans="1:16" x14ac:dyDescent="0.3">
      <c r="A32" s="66" t="str">
        <f t="shared" si="0"/>
        <v xml:space="preserve">  </v>
      </c>
      <c r="B32" s="67"/>
      <c r="C32" s="68"/>
      <c r="D32" s="69"/>
      <c r="E32" s="70" t="s">
        <v>1</v>
      </c>
      <c r="F32" s="70" t="s">
        <v>1</v>
      </c>
      <c r="G32" s="58" t="s">
        <v>1</v>
      </c>
      <c r="H32" s="71" t="s">
        <v>1</v>
      </c>
      <c r="I32" s="69"/>
      <c r="J32" s="70" t="s">
        <v>1</v>
      </c>
      <c r="K32" s="70" t="s">
        <v>1</v>
      </c>
      <c r="L32" s="70" t="s">
        <v>1</v>
      </c>
      <c r="M32" s="72" t="s">
        <v>1</v>
      </c>
      <c r="N32" s="73" t="s">
        <v>1</v>
      </c>
      <c r="O32" s="58"/>
      <c r="P32" s="57"/>
    </row>
    <row r="33" spans="1:16" x14ac:dyDescent="0.3">
      <c r="A33" s="66" t="str">
        <f t="shared" si="0"/>
        <v xml:space="preserve">  </v>
      </c>
      <c r="B33" s="67"/>
      <c r="C33" s="68"/>
      <c r="D33" s="69"/>
      <c r="E33" s="70" t="s">
        <v>1</v>
      </c>
      <c r="F33" s="70" t="s">
        <v>1</v>
      </c>
      <c r="G33" s="58" t="s">
        <v>1</v>
      </c>
      <c r="H33" s="71" t="s">
        <v>1</v>
      </c>
      <c r="I33" s="69"/>
      <c r="J33" s="70" t="s">
        <v>1</v>
      </c>
      <c r="K33" s="70" t="s">
        <v>1</v>
      </c>
      <c r="L33" s="70" t="s">
        <v>1</v>
      </c>
      <c r="M33" s="72" t="s">
        <v>1</v>
      </c>
      <c r="N33" s="73" t="s">
        <v>1</v>
      </c>
      <c r="O33" s="58"/>
      <c r="P33" s="57"/>
    </row>
    <row r="34" spans="1:16" x14ac:dyDescent="0.3">
      <c r="A34" s="66" t="str">
        <f t="shared" si="0"/>
        <v xml:space="preserve">  </v>
      </c>
      <c r="B34" s="67"/>
      <c r="C34" s="68"/>
      <c r="D34" s="69"/>
      <c r="E34" s="70" t="s">
        <v>1</v>
      </c>
      <c r="F34" s="70" t="s">
        <v>1</v>
      </c>
      <c r="G34" s="58" t="s">
        <v>1</v>
      </c>
      <c r="H34" s="71" t="s">
        <v>1</v>
      </c>
      <c r="I34" s="69"/>
      <c r="J34" s="70" t="s">
        <v>1</v>
      </c>
      <c r="K34" s="70" t="s">
        <v>1</v>
      </c>
      <c r="L34" s="70" t="s">
        <v>1</v>
      </c>
      <c r="M34" s="72" t="s">
        <v>1</v>
      </c>
      <c r="N34" s="73" t="s">
        <v>1</v>
      </c>
      <c r="O34" s="58"/>
      <c r="P34" s="57"/>
    </row>
    <row r="35" spans="1:16" x14ac:dyDescent="0.3">
      <c r="A35" s="66" t="str">
        <f t="shared" si="0"/>
        <v xml:space="preserve">  </v>
      </c>
      <c r="B35" s="67"/>
      <c r="C35" s="68"/>
      <c r="D35" s="69"/>
      <c r="E35" s="70" t="s">
        <v>1</v>
      </c>
      <c r="F35" s="70" t="s">
        <v>1</v>
      </c>
      <c r="G35" s="58" t="s">
        <v>1</v>
      </c>
      <c r="H35" s="71" t="s">
        <v>1</v>
      </c>
      <c r="I35" s="69"/>
      <c r="J35" s="70" t="s">
        <v>1</v>
      </c>
      <c r="K35" s="70" t="s">
        <v>1</v>
      </c>
      <c r="L35" s="70" t="s">
        <v>1</v>
      </c>
      <c r="M35" s="72" t="s">
        <v>1</v>
      </c>
      <c r="N35" s="73" t="s">
        <v>1</v>
      </c>
      <c r="O35" s="58"/>
      <c r="P35" s="57"/>
    </row>
    <row r="36" spans="1:16" x14ac:dyDescent="0.3">
      <c r="A36" s="66" t="str">
        <f t="shared" si="0"/>
        <v xml:space="preserve">  </v>
      </c>
      <c r="B36" s="67"/>
      <c r="C36" s="68"/>
      <c r="D36" s="69"/>
      <c r="E36" s="70" t="s">
        <v>1</v>
      </c>
      <c r="F36" s="70" t="s">
        <v>1</v>
      </c>
      <c r="G36" s="58" t="s">
        <v>1</v>
      </c>
      <c r="H36" s="71" t="s">
        <v>1</v>
      </c>
      <c r="I36" s="69"/>
      <c r="J36" s="70" t="s">
        <v>1</v>
      </c>
      <c r="K36" s="70" t="s">
        <v>1</v>
      </c>
      <c r="L36" s="70" t="s">
        <v>1</v>
      </c>
      <c r="M36" s="72" t="s">
        <v>1</v>
      </c>
      <c r="N36" s="73" t="s">
        <v>1</v>
      </c>
      <c r="O36" s="58"/>
      <c r="P36" s="57"/>
    </row>
    <row r="37" spans="1:16" x14ac:dyDescent="0.3">
      <c r="A37" s="66" t="str">
        <f t="shared" si="0"/>
        <v xml:space="preserve">  </v>
      </c>
      <c r="B37" s="67"/>
      <c r="C37" s="68"/>
      <c r="D37" s="69"/>
      <c r="E37" s="70" t="s">
        <v>1</v>
      </c>
      <c r="F37" s="70" t="s">
        <v>1</v>
      </c>
      <c r="G37" s="58" t="s">
        <v>1</v>
      </c>
      <c r="H37" s="71" t="s">
        <v>1</v>
      </c>
      <c r="I37" s="69"/>
      <c r="J37" s="70" t="s">
        <v>1</v>
      </c>
      <c r="K37" s="70" t="s">
        <v>1</v>
      </c>
      <c r="L37" s="70" t="s">
        <v>1</v>
      </c>
      <c r="M37" s="72" t="s">
        <v>1</v>
      </c>
      <c r="N37" s="73" t="s">
        <v>1</v>
      </c>
      <c r="O37" s="58"/>
      <c r="P37" s="57"/>
    </row>
    <row r="38" spans="1:16" x14ac:dyDescent="0.3">
      <c r="A38" s="66" t="str">
        <f t="shared" ref="A38:A69" si="2">CONCATENATE(C38," ",D38," ",B38)</f>
        <v xml:space="preserve">  </v>
      </c>
      <c r="B38" s="67"/>
      <c r="C38" s="68"/>
      <c r="D38" s="69"/>
      <c r="E38" s="70" t="s">
        <v>1</v>
      </c>
      <c r="F38" s="70" t="s">
        <v>1</v>
      </c>
      <c r="G38" s="58" t="s">
        <v>1</v>
      </c>
      <c r="H38" s="71" t="s">
        <v>1</v>
      </c>
      <c r="I38" s="69"/>
      <c r="J38" s="70" t="s">
        <v>1</v>
      </c>
      <c r="K38" s="70" t="s">
        <v>1</v>
      </c>
      <c r="L38" s="70" t="s">
        <v>1</v>
      </c>
      <c r="M38" s="72" t="s">
        <v>1</v>
      </c>
      <c r="N38" s="73" t="s">
        <v>1</v>
      </c>
      <c r="O38" s="58"/>
      <c r="P38" s="57"/>
    </row>
    <row r="39" spans="1:16" x14ac:dyDescent="0.3">
      <c r="A39" s="66" t="str">
        <f t="shared" si="2"/>
        <v xml:space="preserve">  </v>
      </c>
      <c r="B39" s="67"/>
      <c r="C39" s="68"/>
      <c r="D39" s="69"/>
      <c r="E39" s="70" t="s">
        <v>1</v>
      </c>
      <c r="F39" s="70" t="s">
        <v>1</v>
      </c>
      <c r="G39" s="58" t="s">
        <v>1</v>
      </c>
      <c r="H39" s="71" t="s">
        <v>1</v>
      </c>
      <c r="I39" s="69"/>
      <c r="J39" s="70" t="s">
        <v>1</v>
      </c>
      <c r="K39" s="70" t="s">
        <v>1</v>
      </c>
      <c r="L39" s="70" t="s">
        <v>1</v>
      </c>
      <c r="M39" s="72" t="s">
        <v>1</v>
      </c>
      <c r="N39" s="73" t="s">
        <v>1</v>
      </c>
      <c r="O39" s="58"/>
      <c r="P39" s="57"/>
    </row>
    <row r="40" spans="1:16" x14ac:dyDescent="0.3">
      <c r="A40" s="66" t="str">
        <f t="shared" si="2"/>
        <v xml:space="preserve">  </v>
      </c>
      <c r="B40" s="67"/>
      <c r="C40" s="68"/>
      <c r="D40" s="69"/>
      <c r="E40" s="70" t="s">
        <v>1</v>
      </c>
      <c r="F40" s="70" t="s">
        <v>1</v>
      </c>
      <c r="G40" s="58" t="s">
        <v>1</v>
      </c>
      <c r="H40" s="71" t="s">
        <v>1</v>
      </c>
      <c r="I40" s="69"/>
      <c r="J40" s="70" t="s">
        <v>1</v>
      </c>
      <c r="K40" s="70" t="s">
        <v>1</v>
      </c>
      <c r="L40" s="70" t="s">
        <v>1</v>
      </c>
      <c r="M40" s="72" t="s">
        <v>1</v>
      </c>
      <c r="N40" s="73" t="s">
        <v>1</v>
      </c>
      <c r="O40" s="58"/>
      <c r="P40" s="57"/>
    </row>
    <row r="41" spans="1:16" x14ac:dyDescent="0.3">
      <c r="A41" s="66" t="str">
        <f t="shared" si="2"/>
        <v xml:space="preserve">  </v>
      </c>
      <c r="B41" s="67"/>
      <c r="C41" s="68"/>
      <c r="D41" s="69"/>
      <c r="E41" s="70" t="s">
        <v>1</v>
      </c>
      <c r="F41" s="70" t="s">
        <v>1</v>
      </c>
      <c r="G41" s="58" t="s">
        <v>1</v>
      </c>
      <c r="H41" s="71" t="s">
        <v>1</v>
      </c>
      <c r="I41" s="69"/>
      <c r="J41" s="70" t="s">
        <v>1</v>
      </c>
      <c r="K41" s="70" t="s">
        <v>1</v>
      </c>
      <c r="L41" s="70" t="s">
        <v>1</v>
      </c>
      <c r="M41" s="72" t="s">
        <v>1</v>
      </c>
      <c r="N41" s="73" t="s">
        <v>1</v>
      </c>
      <c r="O41" s="58"/>
      <c r="P41" s="57"/>
    </row>
    <row r="42" spans="1:16" x14ac:dyDescent="0.3">
      <c r="A42" s="66" t="str">
        <f t="shared" si="2"/>
        <v xml:space="preserve">  </v>
      </c>
      <c r="B42" s="67"/>
      <c r="C42" s="68"/>
      <c r="D42" s="69"/>
      <c r="E42" s="70" t="s">
        <v>1</v>
      </c>
      <c r="F42" s="70" t="s">
        <v>1</v>
      </c>
      <c r="G42" s="58" t="s">
        <v>1</v>
      </c>
      <c r="H42" s="71" t="s">
        <v>1</v>
      </c>
      <c r="I42" s="69"/>
      <c r="J42" s="70" t="s">
        <v>1</v>
      </c>
      <c r="K42" s="70" t="s">
        <v>1</v>
      </c>
      <c r="L42" s="70" t="s">
        <v>1</v>
      </c>
      <c r="M42" s="72" t="s">
        <v>1</v>
      </c>
      <c r="N42" s="73" t="s">
        <v>1</v>
      </c>
      <c r="O42" s="58"/>
      <c r="P42" s="57"/>
    </row>
    <row r="43" spans="1:16" x14ac:dyDescent="0.3">
      <c r="A43" s="66" t="str">
        <f t="shared" si="2"/>
        <v xml:space="preserve">  </v>
      </c>
      <c r="B43" s="67"/>
      <c r="C43" s="68"/>
      <c r="D43" s="69"/>
      <c r="E43" s="70" t="s">
        <v>1</v>
      </c>
      <c r="F43" s="70" t="s">
        <v>1</v>
      </c>
      <c r="G43" s="58" t="s">
        <v>1</v>
      </c>
      <c r="H43" s="71" t="s">
        <v>1</v>
      </c>
      <c r="I43" s="69"/>
      <c r="J43" s="70" t="s">
        <v>1</v>
      </c>
      <c r="K43" s="70" t="s">
        <v>1</v>
      </c>
      <c r="L43" s="70" t="s">
        <v>1</v>
      </c>
      <c r="M43" s="72" t="s">
        <v>1</v>
      </c>
      <c r="N43" s="73" t="s">
        <v>1</v>
      </c>
      <c r="O43" s="58"/>
      <c r="P43" s="57"/>
    </row>
    <row r="44" spans="1:16" x14ac:dyDescent="0.3">
      <c r="A44" s="66" t="str">
        <f t="shared" si="2"/>
        <v xml:space="preserve">  </v>
      </c>
      <c r="B44" s="67"/>
      <c r="C44" s="68"/>
      <c r="D44" s="69"/>
      <c r="E44" s="70" t="s">
        <v>1</v>
      </c>
      <c r="F44" s="70" t="s">
        <v>1</v>
      </c>
      <c r="G44" s="58" t="s">
        <v>1</v>
      </c>
      <c r="H44" s="71" t="s">
        <v>1</v>
      </c>
      <c r="I44" s="69"/>
      <c r="J44" s="70" t="s">
        <v>1</v>
      </c>
      <c r="K44" s="70" t="s">
        <v>1</v>
      </c>
      <c r="L44" s="70" t="s">
        <v>1</v>
      </c>
      <c r="M44" s="72" t="s">
        <v>1</v>
      </c>
      <c r="N44" s="73" t="s">
        <v>1</v>
      </c>
      <c r="O44" s="58"/>
      <c r="P44" s="57"/>
    </row>
    <row r="45" spans="1:16" x14ac:dyDescent="0.3">
      <c r="A45" s="66" t="str">
        <f t="shared" si="2"/>
        <v xml:space="preserve">  </v>
      </c>
      <c r="B45" s="67"/>
      <c r="C45" s="68"/>
      <c r="D45" s="69"/>
      <c r="E45" s="70" t="s">
        <v>1</v>
      </c>
      <c r="F45" s="70" t="s">
        <v>1</v>
      </c>
      <c r="G45" s="58" t="s">
        <v>1</v>
      </c>
      <c r="H45" s="71" t="s">
        <v>1</v>
      </c>
      <c r="I45" s="69"/>
      <c r="J45" s="70" t="s">
        <v>1</v>
      </c>
      <c r="K45" s="70" t="s">
        <v>1</v>
      </c>
      <c r="L45" s="70" t="s">
        <v>1</v>
      </c>
      <c r="M45" s="72" t="s">
        <v>1</v>
      </c>
      <c r="N45" s="73" t="s">
        <v>1</v>
      </c>
      <c r="O45" s="58"/>
      <c r="P45" s="57"/>
    </row>
    <row r="46" spans="1:16" x14ac:dyDescent="0.3">
      <c r="A46" s="66" t="str">
        <f t="shared" si="2"/>
        <v xml:space="preserve">  </v>
      </c>
      <c r="B46" s="67"/>
      <c r="C46" s="68"/>
      <c r="D46" s="69"/>
      <c r="E46" s="70" t="s">
        <v>1</v>
      </c>
      <c r="F46" s="70" t="s">
        <v>1</v>
      </c>
      <c r="G46" s="58" t="s">
        <v>1</v>
      </c>
      <c r="H46" s="71" t="s">
        <v>1</v>
      </c>
      <c r="I46" s="69"/>
      <c r="J46" s="70" t="s">
        <v>1</v>
      </c>
      <c r="K46" s="70" t="s">
        <v>1</v>
      </c>
      <c r="L46" s="70" t="s">
        <v>1</v>
      </c>
      <c r="M46" s="72" t="s">
        <v>1</v>
      </c>
      <c r="N46" s="73" t="s">
        <v>1</v>
      </c>
      <c r="O46" s="58"/>
      <c r="P46" s="57"/>
    </row>
    <row r="47" spans="1:16" x14ac:dyDescent="0.3">
      <c r="A47" s="66" t="str">
        <f t="shared" si="2"/>
        <v xml:space="preserve">  </v>
      </c>
      <c r="B47" s="67"/>
      <c r="C47" s="68"/>
      <c r="D47" s="69"/>
      <c r="E47" s="70" t="s">
        <v>1</v>
      </c>
      <c r="F47" s="70" t="s">
        <v>1</v>
      </c>
      <c r="G47" s="58" t="s">
        <v>1</v>
      </c>
      <c r="H47" s="71" t="s">
        <v>1</v>
      </c>
      <c r="I47" s="69"/>
      <c r="J47" s="70" t="s">
        <v>1</v>
      </c>
      <c r="K47" s="70" t="s">
        <v>1</v>
      </c>
      <c r="L47" s="70" t="s">
        <v>1</v>
      </c>
      <c r="M47" s="72" t="s">
        <v>1</v>
      </c>
      <c r="N47" s="73" t="s">
        <v>1</v>
      </c>
      <c r="O47" s="58"/>
      <c r="P47" s="57"/>
    </row>
    <row r="48" spans="1:16" x14ac:dyDescent="0.3">
      <c r="A48" s="66" t="str">
        <f t="shared" si="2"/>
        <v xml:space="preserve">  </v>
      </c>
      <c r="B48" s="67"/>
      <c r="C48" s="68"/>
      <c r="D48" s="69"/>
      <c r="E48" s="70" t="s">
        <v>1</v>
      </c>
      <c r="F48" s="70" t="s">
        <v>1</v>
      </c>
      <c r="G48" s="58" t="s">
        <v>1</v>
      </c>
      <c r="H48" s="71" t="s">
        <v>1</v>
      </c>
      <c r="I48" s="69"/>
      <c r="J48" s="70" t="s">
        <v>1</v>
      </c>
      <c r="K48" s="70" t="s">
        <v>1</v>
      </c>
      <c r="L48" s="70" t="s">
        <v>1</v>
      </c>
      <c r="M48" s="72" t="s">
        <v>1</v>
      </c>
      <c r="N48" s="73" t="s">
        <v>1</v>
      </c>
      <c r="O48" s="58"/>
      <c r="P48" s="57"/>
    </row>
    <row r="49" spans="1:16" x14ac:dyDescent="0.3">
      <c r="A49" s="66" t="str">
        <f t="shared" si="2"/>
        <v xml:space="preserve">  </v>
      </c>
      <c r="B49" s="67"/>
      <c r="C49" s="68"/>
      <c r="D49" s="69"/>
      <c r="E49" s="70" t="s">
        <v>1</v>
      </c>
      <c r="F49" s="70" t="s">
        <v>1</v>
      </c>
      <c r="G49" s="58" t="s">
        <v>1</v>
      </c>
      <c r="H49" s="71" t="s">
        <v>1</v>
      </c>
      <c r="I49" s="69"/>
      <c r="J49" s="70" t="s">
        <v>1</v>
      </c>
      <c r="K49" s="70" t="s">
        <v>1</v>
      </c>
      <c r="L49" s="70" t="s">
        <v>1</v>
      </c>
      <c r="M49" s="72" t="s">
        <v>1</v>
      </c>
      <c r="N49" s="73" t="s">
        <v>1</v>
      </c>
      <c r="O49" s="58"/>
      <c r="P49" s="57"/>
    </row>
    <row r="50" spans="1:16" x14ac:dyDescent="0.3">
      <c r="A50" s="66" t="str">
        <f t="shared" si="2"/>
        <v xml:space="preserve">  </v>
      </c>
      <c r="B50" s="67"/>
      <c r="C50" s="68"/>
      <c r="D50" s="69"/>
      <c r="E50" s="70" t="s">
        <v>1</v>
      </c>
      <c r="F50" s="70" t="s">
        <v>1</v>
      </c>
      <c r="G50" s="58" t="s">
        <v>1</v>
      </c>
      <c r="H50" s="71" t="s">
        <v>1</v>
      </c>
      <c r="I50" s="69"/>
      <c r="J50" s="70" t="s">
        <v>1</v>
      </c>
      <c r="K50" s="70" t="s">
        <v>1</v>
      </c>
      <c r="L50" s="70" t="s">
        <v>1</v>
      </c>
      <c r="M50" s="72" t="s">
        <v>1</v>
      </c>
      <c r="N50" s="73" t="s">
        <v>1</v>
      </c>
      <c r="O50" s="58"/>
      <c r="P50" s="57"/>
    </row>
    <row r="51" spans="1:16" x14ac:dyDescent="0.3">
      <c r="A51" s="66" t="str">
        <f t="shared" si="2"/>
        <v xml:space="preserve">  </v>
      </c>
      <c r="B51" s="67"/>
      <c r="C51" s="68"/>
      <c r="D51" s="69"/>
      <c r="E51" s="70" t="s">
        <v>1</v>
      </c>
      <c r="F51" s="70" t="s">
        <v>1</v>
      </c>
      <c r="G51" s="58" t="s">
        <v>1</v>
      </c>
      <c r="H51" s="71" t="s">
        <v>1</v>
      </c>
      <c r="I51" s="69"/>
      <c r="J51" s="70" t="s">
        <v>1</v>
      </c>
      <c r="K51" s="70" t="s">
        <v>1</v>
      </c>
      <c r="L51" s="70" t="s">
        <v>1</v>
      </c>
      <c r="M51" s="72" t="s">
        <v>1</v>
      </c>
      <c r="N51" s="73" t="s">
        <v>1</v>
      </c>
      <c r="O51" s="58"/>
      <c r="P51" s="57"/>
    </row>
    <row r="52" spans="1:16" x14ac:dyDescent="0.3">
      <c r="A52" s="66" t="str">
        <f t="shared" si="2"/>
        <v xml:space="preserve">  </v>
      </c>
      <c r="B52" s="67"/>
      <c r="C52" s="68"/>
      <c r="D52" s="69"/>
      <c r="E52" s="70" t="s">
        <v>1</v>
      </c>
      <c r="F52" s="70" t="s">
        <v>1</v>
      </c>
      <c r="G52" s="58" t="s">
        <v>1</v>
      </c>
      <c r="H52" s="71" t="s">
        <v>1</v>
      </c>
      <c r="I52" s="69"/>
      <c r="J52" s="70" t="s">
        <v>1</v>
      </c>
      <c r="K52" s="70" t="s">
        <v>1</v>
      </c>
      <c r="L52" s="70" t="s">
        <v>1</v>
      </c>
      <c r="M52" s="72" t="s">
        <v>1</v>
      </c>
      <c r="N52" s="73" t="s">
        <v>1</v>
      </c>
      <c r="O52" s="58"/>
      <c r="P52" s="57"/>
    </row>
    <row r="53" spans="1:16" x14ac:dyDescent="0.3">
      <c r="A53" s="66" t="str">
        <f t="shared" si="2"/>
        <v xml:space="preserve">  </v>
      </c>
      <c r="B53" s="67"/>
      <c r="C53" s="68"/>
      <c r="D53" s="69"/>
      <c r="E53" s="70" t="s">
        <v>1</v>
      </c>
      <c r="F53" s="70" t="s">
        <v>1</v>
      </c>
      <c r="G53" s="58" t="s">
        <v>1</v>
      </c>
      <c r="H53" s="71" t="s">
        <v>1</v>
      </c>
      <c r="I53" s="69"/>
      <c r="J53" s="70" t="s">
        <v>1</v>
      </c>
      <c r="K53" s="70" t="s">
        <v>1</v>
      </c>
      <c r="L53" s="70" t="s">
        <v>1</v>
      </c>
      <c r="M53" s="72" t="s">
        <v>1</v>
      </c>
      <c r="N53" s="73" t="s">
        <v>1</v>
      </c>
      <c r="O53" s="58"/>
      <c r="P53" s="57"/>
    </row>
    <row r="54" spans="1:16" x14ac:dyDescent="0.3">
      <c r="A54" s="66" t="str">
        <f t="shared" si="2"/>
        <v xml:space="preserve">  </v>
      </c>
      <c r="B54" s="67"/>
      <c r="C54" s="68"/>
      <c r="D54" s="69"/>
      <c r="E54" s="70" t="s">
        <v>1</v>
      </c>
      <c r="F54" s="70" t="s">
        <v>1</v>
      </c>
      <c r="G54" s="58" t="s">
        <v>1</v>
      </c>
      <c r="H54" s="71" t="s">
        <v>1</v>
      </c>
      <c r="I54" s="69"/>
      <c r="J54" s="70" t="s">
        <v>1</v>
      </c>
      <c r="K54" s="70" t="s">
        <v>1</v>
      </c>
      <c r="L54" s="70" t="s">
        <v>1</v>
      </c>
      <c r="M54" s="72" t="s">
        <v>1</v>
      </c>
      <c r="N54" s="73" t="s">
        <v>1</v>
      </c>
      <c r="O54" s="58"/>
      <c r="P54" s="57"/>
    </row>
    <row r="55" spans="1:16" x14ac:dyDescent="0.3">
      <c r="A55" s="66" t="str">
        <f t="shared" si="2"/>
        <v xml:space="preserve">  </v>
      </c>
      <c r="B55" s="67"/>
      <c r="C55" s="68"/>
      <c r="D55" s="69"/>
      <c r="E55" s="70" t="s">
        <v>1</v>
      </c>
      <c r="F55" s="70" t="s">
        <v>1</v>
      </c>
      <c r="G55" s="58" t="s">
        <v>1</v>
      </c>
      <c r="H55" s="71" t="s">
        <v>1</v>
      </c>
      <c r="I55" s="69"/>
      <c r="J55" s="70" t="s">
        <v>1</v>
      </c>
      <c r="K55" s="70" t="s">
        <v>1</v>
      </c>
      <c r="L55" s="70" t="s">
        <v>1</v>
      </c>
      <c r="M55" s="72" t="s">
        <v>1</v>
      </c>
      <c r="N55" s="73" t="s">
        <v>1</v>
      </c>
      <c r="O55" s="58"/>
      <c r="P55" s="57"/>
    </row>
    <row r="56" spans="1:16" x14ac:dyDescent="0.3">
      <c r="A56" s="66" t="str">
        <f t="shared" si="2"/>
        <v xml:space="preserve">  </v>
      </c>
      <c r="B56" s="67"/>
      <c r="C56" s="68"/>
      <c r="D56" s="69"/>
      <c r="E56" s="70" t="s">
        <v>1</v>
      </c>
      <c r="F56" s="70" t="s">
        <v>1</v>
      </c>
      <c r="G56" s="58" t="s">
        <v>1</v>
      </c>
      <c r="H56" s="71" t="s">
        <v>1</v>
      </c>
      <c r="I56" s="69"/>
      <c r="J56" s="70" t="s">
        <v>1</v>
      </c>
      <c r="K56" s="70" t="s">
        <v>1</v>
      </c>
      <c r="L56" s="70" t="s">
        <v>1</v>
      </c>
      <c r="M56" s="72" t="s">
        <v>1</v>
      </c>
      <c r="N56" s="73" t="s">
        <v>1</v>
      </c>
      <c r="O56" s="58"/>
      <c r="P56" s="57"/>
    </row>
    <row r="57" spans="1:16" x14ac:dyDescent="0.3">
      <c r="A57" s="66" t="str">
        <f t="shared" si="2"/>
        <v xml:space="preserve">  </v>
      </c>
      <c r="B57" s="67"/>
      <c r="C57" s="68"/>
      <c r="D57" s="69"/>
      <c r="E57" s="70" t="s">
        <v>1</v>
      </c>
      <c r="F57" s="70" t="s">
        <v>1</v>
      </c>
      <c r="G57" s="58" t="s">
        <v>1</v>
      </c>
      <c r="H57" s="71" t="s">
        <v>1</v>
      </c>
      <c r="I57" s="69"/>
      <c r="J57" s="70" t="s">
        <v>1</v>
      </c>
      <c r="K57" s="70" t="s">
        <v>1</v>
      </c>
      <c r="L57" s="70" t="s">
        <v>1</v>
      </c>
      <c r="M57" s="72" t="s">
        <v>1</v>
      </c>
      <c r="N57" s="73" t="s">
        <v>1</v>
      </c>
      <c r="O57" s="58"/>
      <c r="P57" s="57"/>
    </row>
    <row r="58" spans="1:16" x14ac:dyDescent="0.3">
      <c r="A58" s="66" t="str">
        <f t="shared" si="2"/>
        <v xml:space="preserve">  </v>
      </c>
      <c r="B58" s="67"/>
      <c r="C58" s="68"/>
      <c r="D58" s="69"/>
      <c r="E58" s="70" t="s">
        <v>1</v>
      </c>
      <c r="F58" s="70" t="s">
        <v>1</v>
      </c>
      <c r="G58" s="58" t="s">
        <v>1</v>
      </c>
      <c r="H58" s="71" t="s">
        <v>1</v>
      </c>
      <c r="I58" s="69"/>
      <c r="J58" s="70" t="s">
        <v>1</v>
      </c>
      <c r="K58" s="70" t="s">
        <v>1</v>
      </c>
      <c r="L58" s="70" t="s">
        <v>1</v>
      </c>
      <c r="M58" s="72" t="s">
        <v>1</v>
      </c>
      <c r="N58" s="73" t="s">
        <v>1</v>
      </c>
      <c r="O58" s="58"/>
      <c r="P58" s="57"/>
    </row>
    <row r="59" spans="1:16" x14ac:dyDescent="0.3">
      <c r="A59" s="66" t="str">
        <f t="shared" si="2"/>
        <v xml:space="preserve">  </v>
      </c>
      <c r="B59" s="67"/>
      <c r="C59" s="68"/>
      <c r="D59" s="69"/>
      <c r="E59" s="70" t="s">
        <v>1</v>
      </c>
      <c r="F59" s="70" t="s">
        <v>1</v>
      </c>
      <c r="G59" s="58" t="s">
        <v>1</v>
      </c>
      <c r="H59" s="71" t="s">
        <v>1</v>
      </c>
      <c r="I59" s="69"/>
      <c r="J59" s="70" t="s">
        <v>1</v>
      </c>
      <c r="K59" s="70" t="s">
        <v>1</v>
      </c>
      <c r="L59" s="70" t="s">
        <v>1</v>
      </c>
      <c r="M59" s="72" t="s">
        <v>1</v>
      </c>
      <c r="N59" s="73" t="s">
        <v>1</v>
      </c>
      <c r="O59" s="58"/>
      <c r="P59" s="57"/>
    </row>
    <row r="60" spans="1:16" x14ac:dyDescent="0.3">
      <c r="A60" s="66" t="str">
        <f t="shared" si="2"/>
        <v xml:space="preserve">  </v>
      </c>
      <c r="B60" s="67"/>
      <c r="C60" s="68"/>
      <c r="D60" s="69"/>
      <c r="E60" s="70" t="s">
        <v>1</v>
      </c>
      <c r="F60" s="70" t="s">
        <v>1</v>
      </c>
      <c r="G60" s="58" t="s">
        <v>1</v>
      </c>
      <c r="H60" s="71" t="s">
        <v>1</v>
      </c>
      <c r="I60" s="69"/>
      <c r="J60" s="70" t="s">
        <v>1</v>
      </c>
      <c r="K60" s="70" t="s">
        <v>1</v>
      </c>
      <c r="L60" s="70" t="s">
        <v>1</v>
      </c>
      <c r="M60" s="72" t="s">
        <v>1</v>
      </c>
      <c r="N60" s="73" t="s">
        <v>1</v>
      </c>
      <c r="O60" s="58"/>
      <c r="P60" s="57"/>
    </row>
    <row r="61" spans="1:16" x14ac:dyDescent="0.3">
      <c r="A61" s="66" t="str">
        <f t="shared" si="2"/>
        <v xml:space="preserve">  </v>
      </c>
      <c r="B61" s="67"/>
      <c r="C61" s="68"/>
      <c r="D61" s="69"/>
      <c r="E61" s="70" t="s">
        <v>1</v>
      </c>
      <c r="F61" s="70" t="s">
        <v>1</v>
      </c>
      <c r="G61" s="58" t="s">
        <v>1</v>
      </c>
      <c r="H61" s="71" t="s">
        <v>1</v>
      </c>
      <c r="I61" s="69"/>
      <c r="J61" s="70" t="s">
        <v>1</v>
      </c>
      <c r="K61" s="70" t="s">
        <v>1</v>
      </c>
      <c r="L61" s="70" t="s">
        <v>1</v>
      </c>
      <c r="M61" s="72" t="s">
        <v>1</v>
      </c>
      <c r="N61" s="73" t="s">
        <v>1</v>
      </c>
      <c r="O61" s="58"/>
      <c r="P61" s="57"/>
    </row>
    <row r="62" spans="1:16" x14ac:dyDescent="0.3">
      <c r="A62" s="66" t="str">
        <f t="shared" si="2"/>
        <v xml:space="preserve">  </v>
      </c>
      <c r="B62" s="67"/>
      <c r="C62" s="68"/>
      <c r="D62" s="69"/>
      <c r="E62" s="70" t="s">
        <v>1</v>
      </c>
      <c r="F62" s="70" t="s">
        <v>1</v>
      </c>
      <c r="G62" s="58" t="s">
        <v>1</v>
      </c>
      <c r="H62" s="71" t="s">
        <v>1</v>
      </c>
      <c r="I62" s="69"/>
      <c r="J62" s="70" t="s">
        <v>1</v>
      </c>
      <c r="K62" s="70" t="s">
        <v>1</v>
      </c>
      <c r="L62" s="70" t="s">
        <v>1</v>
      </c>
      <c r="M62" s="72" t="s">
        <v>1</v>
      </c>
      <c r="N62" s="73" t="s">
        <v>1</v>
      </c>
      <c r="O62" s="58"/>
      <c r="P62" s="57"/>
    </row>
    <row r="63" spans="1:16" x14ac:dyDescent="0.3">
      <c r="A63" s="66" t="str">
        <f t="shared" si="2"/>
        <v xml:space="preserve">  </v>
      </c>
      <c r="B63" s="67"/>
      <c r="C63" s="68"/>
      <c r="D63" s="69"/>
      <c r="E63" s="70" t="s">
        <v>1</v>
      </c>
      <c r="F63" s="70" t="s">
        <v>1</v>
      </c>
      <c r="G63" s="58" t="s">
        <v>1</v>
      </c>
      <c r="H63" s="71" t="s">
        <v>1</v>
      </c>
      <c r="I63" s="69"/>
      <c r="J63" s="70" t="s">
        <v>1</v>
      </c>
      <c r="K63" s="70" t="s">
        <v>1</v>
      </c>
      <c r="L63" s="70" t="s">
        <v>1</v>
      </c>
      <c r="M63" s="72" t="s">
        <v>1</v>
      </c>
      <c r="N63" s="73" t="s">
        <v>1</v>
      </c>
      <c r="O63" s="58"/>
      <c r="P63" s="57"/>
    </row>
    <row r="64" spans="1:16" x14ac:dyDescent="0.3">
      <c r="A64" s="66" t="str">
        <f t="shared" si="2"/>
        <v xml:space="preserve">  </v>
      </c>
      <c r="B64" s="67"/>
      <c r="C64" s="68"/>
      <c r="D64" s="69"/>
      <c r="E64" s="70" t="s">
        <v>1</v>
      </c>
      <c r="F64" s="70" t="s">
        <v>1</v>
      </c>
      <c r="G64" s="58" t="s">
        <v>1</v>
      </c>
      <c r="H64" s="71" t="s">
        <v>1</v>
      </c>
      <c r="I64" s="69"/>
      <c r="J64" s="70" t="s">
        <v>1</v>
      </c>
      <c r="K64" s="70" t="s">
        <v>1</v>
      </c>
      <c r="L64" s="70" t="s">
        <v>1</v>
      </c>
      <c r="M64" s="72" t="s">
        <v>1</v>
      </c>
      <c r="N64" s="73" t="s">
        <v>1</v>
      </c>
      <c r="O64" s="58"/>
      <c r="P64" s="57"/>
    </row>
    <row r="65" spans="1:16" x14ac:dyDescent="0.3">
      <c r="A65" s="66" t="str">
        <f t="shared" si="2"/>
        <v xml:space="preserve">  </v>
      </c>
      <c r="B65" s="67"/>
      <c r="C65" s="68"/>
      <c r="D65" s="69"/>
      <c r="E65" s="70" t="s">
        <v>1</v>
      </c>
      <c r="F65" s="70" t="s">
        <v>1</v>
      </c>
      <c r="G65" s="58" t="s">
        <v>1</v>
      </c>
      <c r="H65" s="71" t="s">
        <v>1</v>
      </c>
      <c r="I65" s="69"/>
      <c r="J65" s="70" t="s">
        <v>1</v>
      </c>
      <c r="K65" s="70" t="s">
        <v>1</v>
      </c>
      <c r="L65" s="70" t="s">
        <v>1</v>
      </c>
      <c r="M65" s="72" t="s">
        <v>1</v>
      </c>
      <c r="N65" s="73" t="s">
        <v>1</v>
      </c>
      <c r="O65" s="58"/>
      <c r="P65" s="57"/>
    </row>
    <row r="66" spans="1:16" x14ac:dyDescent="0.3">
      <c r="A66" s="66" t="str">
        <f t="shared" si="2"/>
        <v xml:space="preserve">  </v>
      </c>
      <c r="B66" s="67"/>
      <c r="C66" s="68"/>
      <c r="D66" s="69"/>
      <c r="E66" s="70" t="s">
        <v>1</v>
      </c>
      <c r="F66" s="70" t="s">
        <v>1</v>
      </c>
      <c r="G66" s="58" t="s">
        <v>1</v>
      </c>
      <c r="H66" s="71" t="s">
        <v>1</v>
      </c>
      <c r="I66" s="69"/>
      <c r="J66" s="70" t="s">
        <v>1</v>
      </c>
      <c r="K66" s="70" t="s">
        <v>1</v>
      </c>
      <c r="L66" s="70" t="s">
        <v>1</v>
      </c>
      <c r="M66" s="72" t="s">
        <v>1</v>
      </c>
      <c r="N66" s="73" t="s">
        <v>1</v>
      </c>
      <c r="O66" s="58"/>
      <c r="P66" s="57"/>
    </row>
    <row r="67" spans="1:16" x14ac:dyDescent="0.3">
      <c r="A67" s="66" t="str">
        <f t="shared" si="2"/>
        <v xml:space="preserve">  </v>
      </c>
      <c r="B67" s="67"/>
      <c r="C67" s="68"/>
      <c r="D67" s="69"/>
      <c r="E67" s="70" t="s">
        <v>1</v>
      </c>
      <c r="F67" s="70" t="s">
        <v>1</v>
      </c>
      <c r="G67" s="58" t="s">
        <v>1</v>
      </c>
      <c r="H67" s="71" t="s">
        <v>1</v>
      </c>
      <c r="I67" s="69"/>
      <c r="J67" s="70" t="s">
        <v>1</v>
      </c>
      <c r="K67" s="70" t="s">
        <v>1</v>
      </c>
      <c r="L67" s="70" t="s">
        <v>1</v>
      </c>
      <c r="M67" s="72" t="s">
        <v>1</v>
      </c>
      <c r="N67" s="73" t="s">
        <v>1</v>
      </c>
      <c r="O67" s="58"/>
      <c r="P67" s="57"/>
    </row>
    <row r="68" spans="1:16" x14ac:dyDescent="0.3">
      <c r="A68" s="66" t="str">
        <f t="shared" si="2"/>
        <v xml:space="preserve">  </v>
      </c>
      <c r="B68" s="67"/>
      <c r="C68" s="68"/>
      <c r="D68" s="69"/>
      <c r="E68" s="70" t="s">
        <v>1</v>
      </c>
      <c r="F68" s="70" t="s">
        <v>1</v>
      </c>
      <c r="G68" s="58" t="s">
        <v>1</v>
      </c>
      <c r="H68" s="71" t="s">
        <v>1</v>
      </c>
      <c r="I68" s="69"/>
      <c r="J68" s="70" t="s">
        <v>1</v>
      </c>
      <c r="K68" s="70" t="s">
        <v>1</v>
      </c>
      <c r="L68" s="70" t="s">
        <v>1</v>
      </c>
      <c r="M68" s="72" t="s">
        <v>1</v>
      </c>
      <c r="N68" s="73" t="s">
        <v>1</v>
      </c>
      <c r="O68" s="58"/>
      <c r="P68" s="57"/>
    </row>
    <row r="69" spans="1:16" x14ac:dyDescent="0.3">
      <c r="A69" s="66" t="str">
        <f t="shared" si="2"/>
        <v xml:space="preserve">  </v>
      </c>
      <c r="B69" s="67"/>
      <c r="C69" s="68"/>
      <c r="D69" s="69"/>
      <c r="E69" s="70" t="s">
        <v>1</v>
      </c>
      <c r="F69" s="70" t="s">
        <v>1</v>
      </c>
      <c r="G69" s="58" t="s">
        <v>1</v>
      </c>
      <c r="H69" s="71" t="s">
        <v>1</v>
      </c>
      <c r="I69" s="69"/>
      <c r="J69" s="70" t="s">
        <v>1</v>
      </c>
      <c r="K69" s="70" t="s">
        <v>1</v>
      </c>
      <c r="L69" s="70" t="s">
        <v>1</v>
      </c>
      <c r="M69" s="72" t="s">
        <v>1</v>
      </c>
      <c r="N69" s="73" t="s">
        <v>1</v>
      </c>
      <c r="O69" s="58"/>
      <c r="P69" s="57"/>
    </row>
    <row r="70" spans="1:16" x14ac:dyDescent="0.3">
      <c r="A70" s="66" t="str">
        <f t="shared" ref="A70:A101" si="3">CONCATENATE(C70," ",D70," ",B70)</f>
        <v xml:space="preserve">  </v>
      </c>
      <c r="B70" s="67"/>
      <c r="C70" s="68"/>
      <c r="D70" s="69"/>
      <c r="E70" s="70" t="s">
        <v>1</v>
      </c>
      <c r="F70" s="70" t="s">
        <v>1</v>
      </c>
      <c r="G70" s="58" t="s">
        <v>1</v>
      </c>
      <c r="H70" s="71" t="s">
        <v>1</v>
      </c>
      <c r="I70" s="69"/>
      <c r="J70" s="70" t="s">
        <v>1</v>
      </c>
      <c r="K70" s="70" t="s">
        <v>1</v>
      </c>
      <c r="L70" s="70" t="s">
        <v>1</v>
      </c>
      <c r="M70" s="72" t="s">
        <v>1</v>
      </c>
      <c r="N70" s="73" t="s">
        <v>1</v>
      </c>
      <c r="O70" s="58"/>
      <c r="P70" s="57"/>
    </row>
    <row r="71" spans="1:16" x14ac:dyDescent="0.3">
      <c r="A71" s="66" t="str">
        <f t="shared" si="3"/>
        <v xml:space="preserve">  </v>
      </c>
      <c r="B71" s="67"/>
      <c r="C71" s="68"/>
      <c r="D71" s="69"/>
      <c r="E71" s="70" t="s">
        <v>1</v>
      </c>
      <c r="F71" s="70" t="s">
        <v>1</v>
      </c>
      <c r="G71" s="58" t="s">
        <v>1</v>
      </c>
      <c r="H71" s="71" t="s">
        <v>1</v>
      </c>
      <c r="I71" s="69"/>
      <c r="J71" s="70" t="s">
        <v>1</v>
      </c>
      <c r="K71" s="70" t="s">
        <v>1</v>
      </c>
      <c r="L71" s="70" t="s">
        <v>1</v>
      </c>
      <c r="M71" s="72" t="s">
        <v>1</v>
      </c>
      <c r="N71" s="73" t="s">
        <v>1</v>
      </c>
      <c r="O71" s="58"/>
      <c r="P71" s="57"/>
    </row>
    <row r="72" spans="1:16" x14ac:dyDescent="0.3">
      <c r="A72" s="66" t="str">
        <f t="shared" si="3"/>
        <v xml:space="preserve">  </v>
      </c>
      <c r="B72" s="67"/>
      <c r="C72" s="68"/>
      <c r="D72" s="69"/>
      <c r="E72" s="70" t="s">
        <v>1</v>
      </c>
      <c r="F72" s="70" t="s">
        <v>1</v>
      </c>
      <c r="G72" s="58" t="s">
        <v>1</v>
      </c>
      <c r="H72" s="71" t="s">
        <v>1</v>
      </c>
      <c r="I72" s="69"/>
      <c r="J72" s="70" t="s">
        <v>1</v>
      </c>
      <c r="K72" s="70" t="s">
        <v>1</v>
      </c>
      <c r="L72" s="70" t="s">
        <v>1</v>
      </c>
      <c r="M72" s="72" t="s">
        <v>1</v>
      </c>
      <c r="N72" s="73" t="s">
        <v>1</v>
      </c>
      <c r="O72" s="58"/>
      <c r="P72" s="57"/>
    </row>
    <row r="73" spans="1:16" x14ac:dyDescent="0.3">
      <c r="A73" s="66" t="str">
        <f t="shared" si="3"/>
        <v xml:space="preserve">  </v>
      </c>
      <c r="B73" s="67"/>
      <c r="C73" s="68"/>
      <c r="D73" s="69"/>
      <c r="E73" s="70" t="s">
        <v>1</v>
      </c>
      <c r="F73" s="70" t="s">
        <v>1</v>
      </c>
      <c r="G73" s="58" t="s">
        <v>1</v>
      </c>
      <c r="H73" s="71" t="s">
        <v>1</v>
      </c>
      <c r="I73" s="69"/>
      <c r="J73" s="70" t="s">
        <v>1</v>
      </c>
      <c r="K73" s="70" t="s">
        <v>1</v>
      </c>
      <c r="L73" s="70" t="s">
        <v>1</v>
      </c>
      <c r="M73" s="72" t="s">
        <v>1</v>
      </c>
      <c r="N73" s="73" t="s">
        <v>1</v>
      </c>
      <c r="O73" s="58"/>
      <c r="P73" s="57"/>
    </row>
    <row r="74" spans="1:16" x14ac:dyDescent="0.3">
      <c r="A74" s="66" t="str">
        <f t="shared" si="3"/>
        <v xml:space="preserve">  </v>
      </c>
      <c r="B74" s="67"/>
      <c r="C74" s="68"/>
      <c r="D74" s="69"/>
      <c r="E74" s="70" t="s">
        <v>1</v>
      </c>
      <c r="F74" s="70" t="s">
        <v>1</v>
      </c>
      <c r="G74" s="58" t="s">
        <v>1</v>
      </c>
      <c r="H74" s="71" t="s">
        <v>1</v>
      </c>
      <c r="I74" s="69"/>
      <c r="J74" s="70" t="s">
        <v>1</v>
      </c>
      <c r="K74" s="70" t="s">
        <v>1</v>
      </c>
      <c r="L74" s="70" t="s">
        <v>1</v>
      </c>
      <c r="M74" s="72" t="s">
        <v>1</v>
      </c>
      <c r="N74" s="73" t="s">
        <v>1</v>
      </c>
      <c r="O74" s="58"/>
      <c r="P74" s="57"/>
    </row>
    <row r="75" spans="1:16" x14ac:dyDescent="0.3">
      <c r="A75" s="66" t="str">
        <f t="shared" si="3"/>
        <v xml:space="preserve">  </v>
      </c>
      <c r="B75" s="67"/>
      <c r="C75" s="68"/>
      <c r="D75" s="69"/>
      <c r="E75" s="70" t="s">
        <v>1</v>
      </c>
      <c r="F75" s="70" t="s">
        <v>1</v>
      </c>
      <c r="G75" s="58" t="s">
        <v>1</v>
      </c>
      <c r="H75" s="71" t="s">
        <v>1</v>
      </c>
      <c r="I75" s="69"/>
      <c r="J75" s="70" t="s">
        <v>1</v>
      </c>
      <c r="K75" s="70" t="s">
        <v>1</v>
      </c>
      <c r="L75" s="70" t="s">
        <v>1</v>
      </c>
      <c r="M75" s="72" t="s">
        <v>1</v>
      </c>
      <c r="N75" s="73" t="s">
        <v>1</v>
      </c>
      <c r="O75" s="58"/>
      <c r="P75" s="57"/>
    </row>
    <row r="76" spans="1:16" x14ac:dyDescent="0.3">
      <c r="A76" s="66" t="str">
        <f t="shared" si="3"/>
        <v xml:space="preserve">  </v>
      </c>
      <c r="B76" s="67"/>
      <c r="C76" s="68"/>
      <c r="D76" s="69"/>
      <c r="E76" s="70" t="s">
        <v>1</v>
      </c>
      <c r="F76" s="70" t="s">
        <v>1</v>
      </c>
      <c r="G76" s="58" t="s">
        <v>1</v>
      </c>
      <c r="H76" s="71" t="s">
        <v>1</v>
      </c>
      <c r="I76" s="69"/>
      <c r="J76" s="70" t="s">
        <v>1</v>
      </c>
      <c r="K76" s="70" t="s">
        <v>1</v>
      </c>
      <c r="L76" s="70" t="s">
        <v>1</v>
      </c>
      <c r="M76" s="72" t="s">
        <v>1</v>
      </c>
      <c r="N76" s="73" t="s">
        <v>1</v>
      </c>
      <c r="O76" s="58"/>
      <c r="P76" s="57"/>
    </row>
    <row r="77" spans="1:16" x14ac:dyDescent="0.3">
      <c r="A77" s="66" t="str">
        <f t="shared" si="3"/>
        <v xml:space="preserve">  </v>
      </c>
      <c r="B77" s="67"/>
      <c r="C77" s="68"/>
      <c r="D77" s="69"/>
      <c r="E77" s="70" t="s">
        <v>1</v>
      </c>
      <c r="F77" s="70" t="s">
        <v>1</v>
      </c>
      <c r="G77" s="58" t="s">
        <v>1</v>
      </c>
      <c r="H77" s="71" t="s">
        <v>1</v>
      </c>
      <c r="I77" s="69"/>
      <c r="J77" s="70" t="s">
        <v>1</v>
      </c>
      <c r="K77" s="70" t="s">
        <v>1</v>
      </c>
      <c r="L77" s="70" t="s">
        <v>1</v>
      </c>
      <c r="M77" s="72" t="s">
        <v>1</v>
      </c>
      <c r="N77" s="73" t="s">
        <v>1</v>
      </c>
      <c r="O77" s="58"/>
      <c r="P77" s="57"/>
    </row>
    <row r="78" spans="1:16" x14ac:dyDescent="0.3">
      <c r="A78" s="66" t="str">
        <f t="shared" si="3"/>
        <v xml:space="preserve">  </v>
      </c>
      <c r="B78" s="67"/>
      <c r="C78" s="68"/>
      <c r="D78" s="69"/>
      <c r="E78" s="70" t="s">
        <v>1</v>
      </c>
      <c r="F78" s="70" t="s">
        <v>1</v>
      </c>
      <c r="G78" s="58" t="s">
        <v>1</v>
      </c>
      <c r="H78" s="71" t="s">
        <v>1</v>
      </c>
      <c r="I78" s="69"/>
      <c r="J78" s="70" t="s">
        <v>1</v>
      </c>
      <c r="K78" s="70" t="s">
        <v>1</v>
      </c>
      <c r="L78" s="70" t="s">
        <v>1</v>
      </c>
      <c r="M78" s="72" t="s">
        <v>1</v>
      </c>
      <c r="N78" s="73" t="s">
        <v>1</v>
      </c>
      <c r="O78" s="58"/>
      <c r="P78" s="57"/>
    </row>
    <row r="79" spans="1:16" x14ac:dyDescent="0.3">
      <c r="A79" s="66" t="str">
        <f t="shared" si="3"/>
        <v xml:space="preserve">  </v>
      </c>
      <c r="B79" s="67"/>
      <c r="C79" s="68"/>
      <c r="D79" s="69"/>
      <c r="E79" s="70" t="s">
        <v>1</v>
      </c>
      <c r="F79" s="70" t="s">
        <v>1</v>
      </c>
      <c r="G79" s="58" t="s">
        <v>1</v>
      </c>
      <c r="H79" s="71" t="s">
        <v>1</v>
      </c>
      <c r="I79" s="69"/>
      <c r="J79" s="70" t="s">
        <v>1</v>
      </c>
      <c r="K79" s="70" t="s">
        <v>1</v>
      </c>
      <c r="L79" s="70" t="s">
        <v>1</v>
      </c>
      <c r="M79" s="72" t="s">
        <v>1</v>
      </c>
      <c r="N79" s="73" t="s">
        <v>1</v>
      </c>
      <c r="O79" s="58"/>
      <c r="P79" s="57"/>
    </row>
    <row r="80" spans="1:16" x14ac:dyDescent="0.3">
      <c r="A80" s="66" t="str">
        <f t="shared" si="3"/>
        <v xml:space="preserve">  </v>
      </c>
      <c r="B80" s="67"/>
      <c r="C80" s="68"/>
      <c r="D80" s="69"/>
      <c r="E80" s="70" t="s">
        <v>1</v>
      </c>
      <c r="F80" s="70" t="s">
        <v>1</v>
      </c>
      <c r="G80" s="58" t="s">
        <v>1</v>
      </c>
      <c r="H80" s="71" t="s">
        <v>1</v>
      </c>
      <c r="I80" s="69"/>
      <c r="J80" s="70" t="s">
        <v>1</v>
      </c>
      <c r="K80" s="70" t="s">
        <v>1</v>
      </c>
      <c r="L80" s="70" t="s">
        <v>1</v>
      </c>
      <c r="M80" s="72" t="s">
        <v>1</v>
      </c>
      <c r="N80" s="73" t="s">
        <v>1</v>
      </c>
      <c r="O80" s="58"/>
      <c r="P80" s="57"/>
    </row>
    <row r="81" spans="1:16" x14ac:dyDescent="0.3">
      <c r="A81" s="66" t="str">
        <f t="shared" si="3"/>
        <v xml:space="preserve">  </v>
      </c>
      <c r="B81" s="67"/>
      <c r="C81" s="68"/>
      <c r="D81" s="69"/>
      <c r="E81" s="70" t="s">
        <v>1</v>
      </c>
      <c r="F81" s="70" t="s">
        <v>1</v>
      </c>
      <c r="G81" s="58" t="s">
        <v>1</v>
      </c>
      <c r="H81" s="71" t="s">
        <v>1</v>
      </c>
      <c r="I81" s="69"/>
      <c r="J81" s="70" t="s">
        <v>1</v>
      </c>
      <c r="K81" s="70" t="s">
        <v>1</v>
      </c>
      <c r="L81" s="70" t="s">
        <v>1</v>
      </c>
      <c r="M81" s="72" t="s">
        <v>1</v>
      </c>
      <c r="N81" s="73" t="s">
        <v>1</v>
      </c>
      <c r="O81" s="58"/>
      <c r="P81" s="57"/>
    </row>
    <row r="82" spans="1:16" x14ac:dyDescent="0.3">
      <c r="A82" s="66" t="str">
        <f t="shared" si="3"/>
        <v xml:space="preserve">  </v>
      </c>
      <c r="B82" s="67"/>
      <c r="C82" s="68"/>
      <c r="D82" s="69"/>
      <c r="E82" s="70" t="s">
        <v>1</v>
      </c>
      <c r="F82" s="70" t="s">
        <v>1</v>
      </c>
      <c r="G82" s="58" t="s">
        <v>1</v>
      </c>
      <c r="H82" s="71" t="s">
        <v>1</v>
      </c>
      <c r="I82" s="69"/>
      <c r="J82" s="70" t="s">
        <v>1</v>
      </c>
      <c r="K82" s="70" t="s">
        <v>1</v>
      </c>
      <c r="L82" s="70" t="s">
        <v>1</v>
      </c>
      <c r="M82" s="72" t="s">
        <v>1</v>
      </c>
      <c r="N82" s="73" t="s">
        <v>1</v>
      </c>
      <c r="O82" s="58"/>
      <c r="P82" s="57"/>
    </row>
    <row r="83" spans="1:16" x14ac:dyDescent="0.3">
      <c r="A83" s="66" t="str">
        <f t="shared" si="3"/>
        <v xml:space="preserve">  </v>
      </c>
      <c r="B83" s="67"/>
      <c r="C83" s="68"/>
      <c r="D83" s="69"/>
      <c r="E83" s="70" t="s">
        <v>1</v>
      </c>
      <c r="F83" s="70" t="s">
        <v>1</v>
      </c>
      <c r="G83" s="58" t="s">
        <v>1</v>
      </c>
      <c r="H83" s="71" t="s">
        <v>1</v>
      </c>
      <c r="I83" s="69"/>
      <c r="J83" s="70" t="s">
        <v>1</v>
      </c>
      <c r="K83" s="70" t="s">
        <v>1</v>
      </c>
      <c r="L83" s="70" t="s">
        <v>1</v>
      </c>
      <c r="M83" s="72" t="s">
        <v>1</v>
      </c>
      <c r="N83" s="73" t="s">
        <v>1</v>
      </c>
      <c r="O83" s="58"/>
      <c r="P83" s="57"/>
    </row>
    <row r="84" spans="1:16" x14ac:dyDescent="0.3">
      <c r="A84" s="66" t="str">
        <f t="shared" si="3"/>
        <v xml:space="preserve">  </v>
      </c>
      <c r="B84" s="67"/>
      <c r="C84" s="68"/>
      <c r="D84" s="69"/>
      <c r="E84" s="70" t="s">
        <v>1</v>
      </c>
      <c r="F84" s="70" t="s">
        <v>1</v>
      </c>
      <c r="G84" s="58" t="s">
        <v>1</v>
      </c>
      <c r="H84" s="71" t="s">
        <v>1</v>
      </c>
      <c r="I84" s="69"/>
      <c r="J84" s="70" t="s">
        <v>1</v>
      </c>
      <c r="K84" s="70" t="s">
        <v>1</v>
      </c>
      <c r="L84" s="70" t="s">
        <v>1</v>
      </c>
      <c r="M84" s="72" t="s">
        <v>1</v>
      </c>
      <c r="N84" s="73" t="s">
        <v>1</v>
      </c>
      <c r="O84" s="58"/>
      <c r="P84" s="57"/>
    </row>
    <row r="85" spans="1:16" x14ac:dyDescent="0.3">
      <c r="A85" s="66" t="str">
        <f t="shared" si="3"/>
        <v xml:space="preserve">  </v>
      </c>
      <c r="B85" s="67"/>
      <c r="C85" s="68"/>
      <c r="D85" s="69"/>
      <c r="E85" s="70" t="s">
        <v>1</v>
      </c>
      <c r="F85" s="70" t="s">
        <v>1</v>
      </c>
      <c r="G85" s="58" t="s">
        <v>1</v>
      </c>
      <c r="H85" s="71" t="s">
        <v>1</v>
      </c>
      <c r="I85" s="69"/>
      <c r="J85" s="70" t="s">
        <v>1</v>
      </c>
      <c r="K85" s="70" t="s">
        <v>1</v>
      </c>
      <c r="L85" s="70" t="s">
        <v>1</v>
      </c>
      <c r="M85" s="72" t="s">
        <v>1</v>
      </c>
      <c r="N85" s="73" t="s">
        <v>1</v>
      </c>
      <c r="O85" s="58"/>
      <c r="P85" s="57"/>
    </row>
    <row r="86" spans="1:16" x14ac:dyDescent="0.3">
      <c r="A86" s="66" t="str">
        <f t="shared" si="3"/>
        <v xml:space="preserve">  </v>
      </c>
      <c r="B86" s="67"/>
      <c r="C86" s="68"/>
      <c r="D86" s="69"/>
      <c r="E86" s="70" t="s">
        <v>1</v>
      </c>
      <c r="F86" s="70" t="s">
        <v>1</v>
      </c>
      <c r="G86" s="58" t="s">
        <v>1</v>
      </c>
      <c r="H86" s="71" t="s">
        <v>1</v>
      </c>
      <c r="I86" s="69"/>
      <c r="J86" s="70" t="s">
        <v>1</v>
      </c>
      <c r="K86" s="70" t="s">
        <v>1</v>
      </c>
      <c r="L86" s="70" t="s">
        <v>1</v>
      </c>
      <c r="M86" s="72" t="s">
        <v>1</v>
      </c>
      <c r="N86" s="73" t="s">
        <v>1</v>
      </c>
      <c r="O86" s="58"/>
      <c r="P86" s="57"/>
    </row>
    <row r="87" spans="1:16" x14ac:dyDescent="0.3">
      <c r="A87" s="66" t="str">
        <f t="shared" si="3"/>
        <v xml:space="preserve">  </v>
      </c>
      <c r="B87" s="67"/>
      <c r="C87" s="68"/>
      <c r="D87" s="69"/>
      <c r="E87" s="70" t="s">
        <v>1</v>
      </c>
      <c r="F87" s="70" t="s">
        <v>1</v>
      </c>
      <c r="G87" s="58" t="s">
        <v>1</v>
      </c>
      <c r="H87" s="71" t="s">
        <v>1</v>
      </c>
      <c r="I87" s="69"/>
      <c r="J87" s="70" t="s">
        <v>1</v>
      </c>
      <c r="K87" s="70" t="s">
        <v>1</v>
      </c>
      <c r="L87" s="70" t="s">
        <v>1</v>
      </c>
      <c r="M87" s="72" t="s">
        <v>1</v>
      </c>
      <c r="N87" s="73" t="s">
        <v>1</v>
      </c>
      <c r="O87" s="58"/>
      <c r="P87" s="57"/>
    </row>
    <row r="88" spans="1:16" x14ac:dyDescent="0.3">
      <c r="A88" s="66" t="str">
        <f t="shared" si="3"/>
        <v xml:space="preserve">  </v>
      </c>
      <c r="B88" s="67"/>
      <c r="C88" s="68"/>
      <c r="D88" s="69"/>
      <c r="E88" s="70" t="s">
        <v>1</v>
      </c>
      <c r="F88" s="70" t="s">
        <v>1</v>
      </c>
      <c r="G88" s="58" t="s">
        <v>1</v>
      </c>
      <c r="H88" s="71" t="s">
        <v>1</v>
      </c>
      <c r="I88" s="69"/>
      <c r="J88" s="70" t="s">
        <v>1</v>
      </c>
      <c r="K88" s="70" t="s">
        <v>1</v>
      </c>
      <c r="L88" s="70" t="s">
        <v>1</v>
      </c>
      <c r="M88" s="72" t="s">
        <v>1</v>
      </c>
      <c r="N88" s="73" t="s">
        <v>1</v>
      </c>
      <c r="O88" s="58"/>
      <c r="P88" s="57"/>
    </row>
    <row r="89" spans="1:16" x14ac:dyDescent="0.3">
      <c r="A89" s="66" t="str">
        <f t="shared" si="3"/>
        <v xml:space="preserve">  </v>
      </c>
      <c r="B89" s="67"/>
      <c r="C89" s="68"/>
      <c r="D89" s="69"/>
      <c r="E89" s="70" t="s">
        <v>1</v>
      </c>
      <c r="F89" s="70" t="s">
        <v>1</v>
      </c>
      <c r="G89" s="58" t="s">
        <v>1</v>
      </c>
      <c r="H89" s="71" t="s">
        <v>1</v>
      </c>
      <c r="I89" s="69"/>
      <c r="J89" s="70" t="s">
        <v>1</v>
      </c>
      <c r="K89" s="70" t="s">
        <v>1</v>
      </c>
      <c r="L89" s="70" t="s">
        <v>1</v>
      </c>
      <c r="M89" s="72" t="s">
        <v>1</v>
      </c>
      <c r="N89" s="73" t="s">
        <v>1</v>
      </c>
      <c r="O89" s="58"/>
      <c r="P89" s="57"/>
    </row>
    <row r="90" spans="1:16" x14ac:dyDescent="0.3">
      <c r="A90" s="66" t="str">
        <f t="shared" si="3"/>
        <v xml:space="preserve">  </v>
      </c>
      <c r="B90" s="67"/>
      <c r="C90" s="68"/>
      <c r="D90" s="69"/>
      <c r="E90" s="70" t="s">
        <v>1</v>
      </c>
      <c r="F90" s="70" t="s">
        <v>1</v>
      </c>
      <c r="G90" s="58" t="s">
        <v>1</v>
      </c>
      <c r="H90" s="71" t="s">
        <v>1</v>
      </c>
      <c r="I90" s="69"/>
      <c r="J90" s="70" t="s">
        <v>1</v>
      </c>
      <c r="K90" s="70" t="s">
        <v>1</v>
      </c>
      <c r="L90" s="70" t="s">
        <v>1</v>
      </c>
      <c r="M90" s="72" t="s">
        <v>1</v>
      </c>
      <c r="N90" s="73" t="s">
        <v>1</v>
      </c>
      <c r="O90" s="58"/>
      <c r="P90" s="57"/>
    </row>
    <row r="91" spans="1:16" x14ac:dyDescent="0.3">
      <c r="A91" s="66" t="str">
        <f t="shared" si="3"/>
        <v xml:space="preserve">  </v>
      </c>
      <c r="B91" s="67"/>
      <c r="C91" s="68"/>
      <c r="D91" s="69"/>
      <c r="E91" s="70" t="s">
        <v>1</v>
      </c>
      <c r="F91" s="70" t="s">
        <v>1</v>
      </c>
      <c r="G91" s="58" t="s">
        <v>1</v>
      </c>
      <c r="H91" s="71" t="s">
        <v>1</v>
      </c>
      <c r="I91" s="69"/>
      <c r="J91" s="70" t="s">
        <v>1</v>
      </c>
      <c r="K91" s="70" t="s">
        <v>1</v>
      </c>
      <c r="L91" s="70" t="s">
        <v>1</v>
      </c>
      <c r="M91" s="72" t="s">
        <v>1</v>
      </c>
      <c r="N91" s="73" t="s">
        <v>1</v>
      </c>
      <c r="O91" s="58"/>
      <c r="P91" s="57"/>
    </row>
    <row r="92" spans="1:16" x14ac:dyDescent="0.3">
      <c r="A92" s="66" t="str">
        <f t="shared" si="3"/>
        <v xml:space="preserve">  </v>
      </c>
      <c r="B92" s="67"/>
      <c r="C92" s="68"/>
      <c r="D92" s="69"/>
      <c r="E92" s="70" t="s">
        <v>1</v>
      </c>
      <c r="F92" s="70" t="s">
        <v>1</v>
      </c>
      <c r="G92" s="58" t="s">
        <v>1</v>
      </c>
      <c r="H92" s="71" t="s">
        <v>1</v>
      </c>
      <c r="I92" s="69"/>
      <c r="J92" s="70" t="s">
        <v>1</v>
      </c>
      <c r="K92" s="70" t="s">
        <v>1</v>
      </c>
      <c r="L92" s="70" t="s">
        <v>1</v>
      </c>
      <c r="M92" s="72" t="s">
        <v>1</v>
      </c>
      <c r="N92" s="73" t="s">
        <v>1</v>
      </c>
      <c r="O92" s="58"/>
      <c r="P92" s="57"/>
    </row>
    <row r="93" spans="1:16" x14ac:dyDescent="0.3">
      <c r="A93" s="66" t="str">
        <f t="shared" si="3"/>
        <v xml:space="preserve">  </v>
      </c>
      <c r="B93" s="67"/>
      <c r="C93" s="68"/>
      <c r="D93" s="69"/>
      <c r="E93" s="70" t="s">
        <v>1</v>
      </c>
      <c r="F93" s="70" t="s">
        <v>1</v>
      </c>
      <c r="G93" s="58" t="s">
        <v>1</v>
      </c>
      <c r="H93" s="71" t="s">
        <v>1</v>
      </c>
      <c r="I93" s="69"/>
      <c r="J93" s="70" t="s">
        <v>1</v>
      </c>
      <c r="K93" s="70" t="s">
        <v>1</v>
      </c>
      <c r="L93" s="70" t="s">
        <v>1</v>
      </c>
      <c r="M93" s="72" t="s">
        <v>1</v>
      </c>
      <c r="N93" s="73" t="s">
        <v>1</v>
      </c>
      <c r="O93" s="58"/>
      <c r="P93" s="57"/>
    </row>
    <row r="94" spans="1:16" x14ac:dyDescent="0.3">
      <c r="A94" s="66" t="str">
        <f t="shared" si="3"/>
        <v xml:space="preserve">  </v>
      </c>
      <c r="B94" s="67"/>
      <c r="C94" s="68"/>
      <c r="D94" s="69"/>
      <c r="E94" s="70" t="s">
        <v>1</v>
      </c>
      <c r="F94" s="70" t="s">
        <v>1</v>
      </c>
      <c r="G94" s="58" t="s">
        <v>1</v>
      </c>
      <c r="H94" s="71" t="s">
        <v>1</v>
      </c>
      <c r="I94" s="69"/>
      <c r="J94" s="70" t="s">
        <v>1</v>
      </c>
      <c r="K94" s="70" t="s">
        <v>1</v>
      </c>
      <c r="L94" s="70" t="s">
        <v>1</v>
      </c>
      <c r="M94" s="72" t="s">
        <v>1</v>
      </c>
      <c r="N94" s="73" t="s">
        <v>1</v>
      </c>
      <c r="O94" s="58"/>
      <c r="P94" s="57"/>
    </row>
    <row r="95" spans="1:16" x14ac:dyDescent="0.3">
      <c r="A95" s="66" t="str">
        <f t="shared" si="3"/>
        <v xml:space="preserve">  </v>
      </c>
      <c r="B95" s="67"/>
      <c r="C95" s="68"/>
      <c r="D95" s="69"/>
      <c r="E95" s="70" t="s">
        <v>1</v>
      </c>
      <c r="F95" s="70" t="s">
        <v>1</v>
      </c>
      <c r="G95" s="58" t="s">
        <v>1</v>
      </c>
      <c r="H95" s="71" t="s">
        <v>1</v>
      </c>
      <c r="I95" s="69"/>
      <c r="J95" s="70" t="s">
        <v>1</v>
      </c>
      <c r="K95" s="70" t="s">
        <v>1</v>
      </c>
      <c r="L95" s="70" t="s">
        <v>1</v>
      </c>
      <c r="M95" s="72" t="s">
        <v>1</v>
      </c>
      <c r="N95" s="73" t="s">
        <v>1</v>
      </c>
      <c r="O95" s="58"/>
      <c r="P95" s="57"/>
    </row>
    <row r="96" spans="1:16" x14ac:dyDescent="0.3">
      <c r="A96" s="66" t="str">
        <f t="shared" si="3"/>
        <v xml:space="preserve">  </v>
      </c>
      <c r="B96" s="67"/>
      <c r="C96" s="68"/>
      <c r="D96" s="69"/>
      <c r="E96" s="70" t="s">
        <v>1</v>
      </c>
      <c r="F96" s="70" t="s">
        <v>1</v>
      </c>
      <c r="G96" s="58" t="s">
        <v>1</v>
      </c>
      <c r="H96" s="71" t="s">
        <v>1</v>
      </c>
      <c r="I96" s="69"/>
      <c r="J96" s="70" t="s">
        <v>1</v>
      </c>
      <c r="K96" s="70" t="s">
        <v>1</v>
      </c>
      <c r="L96" s="70" t="s">
        <v>1</v>
      </c>
      <c r="M96" s="72" t="s">
        <v>1</v>
      </c>
      <c r="N96" s="73" t="s">
        <v>1</v>
      </c>
      <c r="O96" s="58"/>
      <c r="P96" s="57"/>
    </row>
    <row r="97" spans="1:16" x14ac:dyDescent="0.3">
      <c r="A97" s="66" t="str">
        <f t="shared" si="3"/>
        <v xml:space="preserve">  </v>
      </c>
      <c r="B97" s="67"/>
      <c r="C97" s="68"/>
      <c r="D97" s="69"/>
      <c r="E97" s="70" t="s">
        <v>1</v>
      </c>
      <c r="F97" s="70" t="s">
        <v>1</v>
      </c>
      <c r="G97" s="58" t="s">
        <v>1</v>
      </c>
      <c r="H97" s="71" t="s">
        <v>1</v>
      </c>
      <c r="I97" s="69"/>
      <c r="J97" s="70" t="s">
        <v>1</v>
      </c>
      <c r="K97" s="70" t="s">
        <v>1</v>
      </c>
      <c r="L97" s="70" t="s">
        <v>1</v>
      </c>
      <c r="M97" s="72" t="s">
        <v>1</v>
      </c>
      <c r="N97" s="73" t="s">
        <v>1</v>
      </c>
      <c r="O97" s="58"/>
      <c r="P97" s="57"/>
    </row>
    <row r="98" spans="1:16" x14ac:dyDescent="0.3">
      <c r="A98" s="66" t="str">
        <f t="shared" si="3"/>
        <v xml:space="preserve">  </v>
      </c>
      <c r="B98" s="67"/>
      <c r="C98" s="68"/>
      <c r="D98" s="69"/>
      <c r="E98" s="70" t="s">
        <v>1</v>
      </c>
      <c r="F98" s="70" t="s">
        <v>1</v>
      </c>
      <c r="G98" s="58" t="s">
        <v>1</v>
      </c>
      <c r="H98" s="71" t="s">
        <v>1</v>
      </c>
      <c r="I98" s="69"/>
      <c r="J98" s="70" t="s">
        <v>1</v>
      </c>
      <c r="K98" s="70" t="s">
        <v>1</v>
      </c>
      <c r="L98" s="70" t="s">
        <v>1</v>
      </c>
      <c r="M98" s="72" t="s">
        <v>1</v>
      </c>
      <c r="N98" s="73" t="s">
        <v>1</v>
      </c>
      <c r="O98" s="58"/>
      <c r="P98" s="57"/>
    </row>
    <row r="99" spans="1:16" x14ac:dyDescent="0.3">
      <c r="A99" s="66" t="str">
        <f t="shared" si="3"/>
        <v xml:space="preserve">  </v>
      </c>
      <c r="B99" s="67"/>
      <c r="C99" s="68"/>
      <c r="D99" s="69"/>
      <c r="E99" s="70" t="s">
        <v>1</v>
      </c>
      <c r="F99" s="70" t="s">
        <v>1</v>
      </c>
      <c r="G99" s="58" t="s">
        <v>1</v>
      </c>
      <c r="H99" s="71" t="s">
        <v>1</v>
      </c>
      <c r="I99" s="69"/>
      <c r="J99" s="70" t="s">
        <v>1</v>
      </c>
      <c r="K99" s="70" t="s">
        <v>1</v>
      </c>
      <c r="L99" s="70" t="s">
        <v>1</v>
      </c>
      <c r="M99" s="72" t="s">
        <v>1</v>
      </c>
      <c r="N99" s="73" t="s">
        <v>1</v>
      </c>
      <c r="O99" s="58"/>
      <c r="P99" s="57"/>
    </row>
    <row r="100" spans="1:16" x14ac:dyDescent="0.3">
      <c r="A100" s="66" t="str">
        <f t="shared" si="3"/>
        <v xml:space="preserve">  </v>
      </c>
      <c r="B100" s="67"/>
      <c r="C100" s="68"/>
      <c r="D100" s="69"/>
      <c r="E100" s="70" t="s">
        <v>1</v>
      </c>
      <c r="F100" s="70" t="s">
        <v>1</v>
      </c>
      <c r="G100" s="58" t="s">
        <v>1</v>
      </c>
      <c r="H100" s="71" t="s">
        <v>1</v>
      </c>
      <c r="I100" s="69"/>
      <c r="J100" s="70" t="s">
        <v>1</v>
      </c>
      <c r="K100" s="70" t="s">
        <v>1</v>
      </c>
      <c r="L100" s="70" t="s">
        <v>1</v>
      </c>
      <c r="M100" s="72" t="s">
        <v>1</v>
      </c>
      <c r="N100" s="73" t="s">
        <v>1</v>
      </c>
      <c r="O100" s="58"/>
      <c r="P100" s="57"/>
    </row>
    <row r="101" spans="1:16" x14ac:dyDescent="0.3">
      <c r="A101" s="66" t="str">
        <f t="shared" si="3"/>
        <v xml:space="preserve">  </v>
      </c>
      <c r="B101" s="67"/>
      <c r="C101" s="68"/>
      <c r="D101" s="69"/>
      <c r="E101" s="70" t="s">
        <v>1</v>
      </c>
      <c r="F101" s="70" t="s">
        <v>1</v>
      </c>
      <c r="G101" s="58" t="s">
        <v>1</v>
      </c>
      <c r="H101" s="71" t="s">
        <v>1</v>
      </c>
      <c r="I101" s="69"/>
      <c r="J101" s="70" t="s">
        <v>1</v>
      </c>
      <c r="K101" s="70" t="s">
        <v>1</v>
      </c>
      <c r="L101" s="70" t="s">
        <v>1</v>
      </c>
      <c r="M101" s="72" t="s">
        <v>1</v>
      </c>
      <c r="N101" s="73" t="s">
        <v>1</v>
      </c>
      <c r="O101" s="58"/>
      <c r="P101" s="57"/>
    </row>
    <row r="102" spans="1:16" x14ac:dyDescent="0.3">
      <c r="A102" s="66" t="str">
        <f t="shared" ref="A102:A133" si="4">CONCATENATE(C102," ",D102," ",B102)</f>
        <v xml:space="preserve">  </v>
      </c>
      <c r="B102" s="67"/>
      <c r="C102" s="68"/>
      <c r="D102" s="69"/>
      <c r="E102" s="70" t="s">
        <v>1</v>
      </c>
      <c r="F102" s="70" t="s">
        <v>1</v>
      </c>
      <c r="G102" s="58" t="s">
        <v>1</v>
      </c>
      <c r="H102" s="71" t="s">
        <v>1</v>
      </c>
      <c r="I102" s="69"/>
      <c r="J102" s="70" t="s">
        <v>1</v>
      </c>
      <c r="K102" s="70" t="s">
        <v>1</v>
      </c>
      <c r="L102" s="70" t="s">
        <v>1</v>
      </c>
      <c r="M102" s="72" t="s">
        <v>1</v>
      </c>
      <c r="N102" s="73" t="s">
        <v>1</v>
      </c>
      <c r="O102" s="58"/>
      <c r="P102" s="57"/>
    </row>
    <row r="103" spans="1:16" x14ac:dyDescent="0.3">
      <c r="A103" s="66" t="str">
        <f t="shared" si="4"/>
        <v xml:space="preserve">  </v>
      </c>
      <c r="B103" s="67"/>
      <c r="C103" s="68"/>
      <c r="D103" s="69"/>
      <c r="E103" s="70" t="s">
        <v>1</v>
      </c>
      <c r="F103" s="70" t="s">
        <v>1</v>
      </c>
      <c r="G103" s="58" t="s">
        <v>1</v>
      </c>
      <c r="H103" s="71" t="s">
        <v>1</v>
      </c>
      <c r="I103" s="69"/>
      <c r="J103" s="70" t="s">
        <v>1</v>
      </c>
      <c r="K103" s="70" t="s">
        <v>1</v>
      </c>
      <c r="L103" s="70" t="s">
        <v>1</v>
      </c>
      <c r="M103" s="72" t="s">
        <v>1</v>
      </c>
      <c r="N103" s="73" t="s">
        <v>1</v>
      </c>
      <c r="O103" s="58"/>
      <c r="P103" s="57"/>
    </row>
    <row r="104" spans="1:16" x14ac:dyDescent="0.3">
      <c r="A104" s="66" t="str">
        <f t="shared" si="4"/>
        <v xml:space="preserve">  </v>
      </c>
      <c r="B104" s="67"/>
      <c r="C104" s="68"/>
      <c r="D104" s="69"/>
      <c r="E104" s="70" t="s">
        <v>1</v>
      </c>
      <c r="F104" s="70" t="s">
        <v>1</v>
      </c>
      <c r="G104" s="58" t="s">
        <v>1</v>
      </c>
      <c r="H104" s="71" t="s">
        <v>1</v>
      </c>
      <c r="I104" s="69"/>
      <c r="J104" s="70" t="s">
        <v>1</v>
      </c>
      <c r="K104" s="70" t="s">
        <v>1</v>
      </c>
      <c r="L104" s="70" t="s">
        <v>1</v>
      </c>
      <c r="M104" s="72" t="s">
        <v>1</v>
      </c>
      <c r="N104" s="73" t="s">
        <v>1</v>
      </c>
      <c r="O104" s="58"/>
      <c r="P104" s="57"/>
    </row>
    <row r="105" spans="1:16" x14ac:dyDescent="0.3">
      <c r="A105" s="66" t="str">
        <f t="shared" si="4"/>
        <v xml:space="preserve">  </v>
      </c>
      <c r="B105" s="67"/>
      <c r="C105" s="68"/>
      <c r="D105" s="69"/>
      <c r="E105" s="70" t="s">
        <v>1</v>
      </c>
      <c r="F105" s="70" t="s">
        <v>1</v>
      </c>
      <c r="G105" s="58" t="s">
        <v>1</v>
      </c>
      <c r="H105" s="71" t="s">
        <v>1</v>
      </c>
      <c r="I105" s="69"/>
      <c r="J105" s="70" t="s">
        <v>1</v>
      </c>
      <c r="K105" s="70" t="s">
        <v>1</v>
      </c>
      <c r="L105" s="70" t="s">
        <v>1</v>
      </c>
      <c r="M105" s="72" t="s">
        <v>1</v>
      </c>
      <c r="N105" s="73" t="s">
        <v>1</v>
      </c>
      <c r="O105" s="58"/>
      <c r="P105" s="57"/>
    </row>
    <row r="106" spans="1:16" x14ac:dyDescent="0.3">
      <c r="A106" s="66" t="str">
        <f t="shared" si="4"/>
        <v xml:space="preserve">  </v>
      </c>
      <c r="B106" s="67"/>
      <c r="C106" s="68"/>
      <c r="D106" s="69"/>
      <c r="E106" s="70" t="s">
        <v>1</v>
      </c>
      <c r="F106" s="70" t="s">
        <v>1</v>
      </c>
      <c r="G106" s="58" t="s">
        <v>1</v>
      </c>
      <c r="H106" s="71" t="s">
        <v>1</v>
      </c>
      <c r="I106" s="69"/>
      <c r="J106" s="70" t="s">
        <v>1</v>
      </c>
      <c r="K106" s="70" t="s">
        <v>1</v>
      </c>
      <c r="L106" s="70" t="s">
        <v>1</v>
      </c>
      <c r="M106" s="72" t="s">
        <v>1</v>
      </c>
      <c r="N106" s="73" t="s">
        <v>1</v>
      </c>
      <c r="O106" s="58"/>
      <c r="P106" s="57"/>
    </row>
    <row r="107" spans="1:16" x14ac:dyDescent="0.3">
      <c r="A107" s="66" t="str">
        <f t="shared" si="4"/>
        <v xml:space="preserve">  </v>
      </c>
      <c r="B107" s="67"/>
      <c r="C107" s="68"/>
      <c r="D107" s="69"/>
      <c r="E107" s="70" t="s">
        <v>1</v>
      </c>
      <c r="F107" s="70" t="s">
        <v>1</v>
      </c>
      <c r="G107" s="58" t="s">
        <v>1</v>
      </c>
      <c r="H107" s="71" t="s">
        <v>1</v>
      </c>
      <c r="I107" s="69"/>
      <c r="J107" s="70" t="s">
        <v>1</v>
      </c>
      <c r="K107" s="70" t="s">
        <v>1</v>
      </c>
      <c r="L107" s="70" t="s">
        <v>1</v>
      </c>
      <c r="M107" s="72" t="s">
        <v>1</v>
      </c>
      <c r="N107" s="73" t="s">
        <v>1</v>
      </c>
      <c r="O107" s="58"/>
      <c r="P107" s="57"/>
    </row>
    <row r="108" spans="1:16" x14ac:dyDescent="0.3">
      <c r="A108" s="66" t="str">
        <f t="shared" si="4"/>
        <v xml:space="preserve">  </v>
      </c>
      <c r="B108" s="67"/>
      <c r="C108" s="68"/>
      <c r="D108" s="69"/>
      <c r="E108" s="70" t="s">
        <v>1</v>
      </c>
      <c r="F108" s="70" t="s">
        <v>1</v>
      </c>
      <c r="G108" s="58" t="s">
        <v>1</v>
      </c>
      <c r="H108" s="71" t="s">
        <v>1</v>
      </c>
      <c r="I108" s="69"/>
      <c r="J108" s="70" t="s">
        <v>1</v>
      </c>
      <c r="K108" s="70" t="s">
        <v>1</v>
      </c>
      <c r="L108" s="70" t="s">
        <v>1</v>
      </c>
      <c r="M108" s="72" t="s">
        <v>1</v>
      </c>
      <c r="N108" s="73" t="s">
        <v>1</v>
      </c>
      <c r="O108" s="58"/>
      <c r="P108" s="57"/>
    </row>
    <row r="109" spans="1:16" x14ac:dyDescent="0.3">
      <c r="A109" s="66" t="str">
        <f t="shared" si="4"/>
        <v xml:space="preserve">  </v>
      </c>
      <c r="B109" s="67"/>
      <c r="C109" s="68"/>
      <c r="D109" s="69"/>
      <c r="E109" s="70" t="s">
        <v>1</v>
      </c>
      <c r="F109" s="70" t="s">
        <v>1</v>
      </c>
      <c r="G109" s="58" t="s">
        <v>1</v>
      </c>
      <c r="H109" s="71" t="s">
        <v>1</v>
      </c>
      <c r="I109" s="69"/>
      <c r="J109" s="70" t="s">
        <v>1</v>
      </c>
      <c r="K109" s="70" t="s">
        <v>1</v>
      </c>
      <c r="L109" s="70" t="s">
        <v>1</v>
      </c>
      <c r="M109" s="72" t="s">
        <v>1</v>
      </c>
      <c r="N109" s="73" t="s">
        <v>1</v>
      </c>
      <c r="O109" s="58"/>
      <c r="P109" s="57"/>
    </row>
    <row r="110" spans="1:16" x14ac:dyDescent="0.3">
      <c r="A110" s="66" t="str">
        <f t="shared" si="4"/>
        <v xml:space="preserve">  </v>
      </c>
      <c r="B110" s="67"/>
      <c r="C110" s="68"/>
      <c r="D110" s="69"/>
      <c r="E110" s="70" t="s">
        <v>1</v>
      </c>
      <c r="F110" s="70" t="s">
        <v>1</v>
      </c>
      <c r="G110" s="58" t="s">
        <v>1</v>
      </c>
      <c r="H110" s="71" t="s">
        <v>1</v>
      </c>
      <c r="I110" s="69"/>
      <c r="J110" s="70" t="s">
        <v>1</v>
      </c>
      <c r="K110" s="70" t="s">
        <v>1</v>
      </c>
      <c r="L110" s="70" t="s">
        <v>1</v>
      </c>
      <c r="M110" s="72" t="s">
        <v>1</v>
      </c>
      <c r="N110" s="73" t="s">
        <v>1</v>
      </c>
      <c r="O110" s="58"/>
      <c r="P110" s="57"/>
    </row>
    <row r="111" spans="1:16" x14ac:dyDescent="0.3">
      <c r="A111" s="66" t="str">
        <f t="shared" si="4"/>
        <v xml:space="preserve">  </v>
      </c>
      <c r="B111" s="67"/>
      <c r="C111" s="68"/>
      <c r="D111" s="69"/>
      <c r="E111" s="70" t="s">
        <v>1</v>
      </c>
      <c r="F111" s="70" t="s">
        <v>1</v>
      </c>
      <c r="G111" s="58" t="s">
        <v>1</v>
      </c>
      <c r="H111" s="71" t="s">
        <v>1</v>
      </c>
      <c r="I111" s="69"/>
      <c r="J111" s="70" t="s">
        <v>1</v>
      </c>
      <c r="K111" s="70" t="s">
        <v>1</v>
      </c>
      <c r="L111" s="70" t="s">
        <v>1</v>
      </c>
      <c r="M111" s="72" t="s">
        <v>1</v>
      </c>
      <c r="N111" s="73" t="s">
        <v>1</v>
      </c>
      <c r="O111" s="58"/>
      <c r="P111" s="57"/>
    </row>
    <row r="112" spans="1:16" x14ac:dyDescent="0.3">
      <c r="A112" s="66" t="str">
        <f t="shared" si="4"/>
        <v xml:space="preserve">  </v>
      </c>
      <c r="B112" s="67"/>
      <c r="C112" s="68"/>
      <c r="D112" s="69"/>
      <c r="E112" s="70" t="s">
        <v>1</v>
      </c>
      <c r="F112" s="70" t="s">
        <v>1</v>
      </c>
      <c r="G112" s="58" t="s">
        <v>1</v>
      </c>
      <c r="H112" s="71" t="s">
        <v>1</v>
      </c>
      <c r="I112" s="69"/>
      <c r="J112" s="70" t="s">
        <v>1</v>
      </c>
      <c r="K112" s="70" t="s">
        <v>1</v>
      </c>
      <c r="L112" s="70" t="s">
        <v>1</v>
      </c>
      <c r="M112" s="72" t="s">
        <v>1</v>
      </c>
      <c r="N112" s="73" t="s">
        <v>1</v>
      </c>
      <c r="O112" s="58"/>
      <c r="P112" s="57"/>
    </row>
    <row r="113" spans="1:16" x14ac:dyDescent="0.3">
      <c r="A113" s="66" t="str">
        <f t="shared" si="4"/>
        <v xml:space="preserve">  </v>
      </c>
      <c r="B113" s="67"/>
      <c r="C113" s="68"/>
      <c r="D113" s="69"/>
      <c r="E113" s="70" t="s">
        <v>1</v>
      </c>
      <c r="F113" s="70" t="s">
        <v>1</v>
      </c>
      <c r="G113" s="58" t="s">
        <v>1</v>
      </c>
      <c r="H113" s="71" t="s">
        <v>1</v>
      </c>
      <c r="I113" s="69"/>
      <c r="J113" s="70" t="s">
        <v>1</v>
      </c>
      <c r="K113" s="70" t="s">
        <v>1</v>
      </c>
      <c r="L113" s="70" t="s">
        <v>1</v>
      </c>
      <c r="M113" s="72" t="s">
        <v>1</v>
      </c>
      <c r="N113" s="73" t="s">
        <v>1</v>
      </c>
      <c r="O113" s="58"/>
      <c r="P113" s="57"/>
    </row>
    <row r="114" spans="1:16" x14ac:dyDescent="0.3">
      <c r="A114" s="66" t="str">
        <f t="shared" si="4"/>
        <v xml:space="preserve">  </v>
      </c>
      <c r="B114" s="67"/>
      <c r="C114" s="68"/>
      <c r="D114" s="69"/>
      <c r="E114" s="70" t="s">
        <v>1</v>
      </c>
      <c r="F114" s="70" t="s">
        <v>1</v>
      </c>
      <c r="G114" s="58" t="s">
        <v>1</v>
      </c>
      <c r="H114" s="71" t="s">
        <v>1</v>
      </c>
      <c r="I114" s="69"/>
      <c r="J114" s="70" t="s">
        <v>1</v>
      </c>
      <c r="K114" s="70" t="s">
        <v>1</v>
      </c>
      <c r="L114" s="70" t="s">
        <v>1</v>
      </c>
      <c r="M114" s="72" t="s">
        <v>1</v>
      </c>
      <c r="N114" s="73" t="s">
        <v>1</v>
      </c>
      <c r="O114" s="58"/>
      <c r="P114" s="57"/>
    </row>
    <row r="115" spans="1:16" x14ac:dyDescent="0.3">
      <c r="A115" s="66" t="str">
        <f t="shared" si="4"/>
        <v xml:space="preserve">  </v>
      </c>
      <c r="B115" s="67"/>
      <c r="C115" s="68"/>
      <c r="D115" s="69"/>
      <c r="E115" s="70" t="s">
        <v>1</v>
      </c>
      <c r="F115" s="70" t="s">
        <v>1</v>
      </c>
      <c r="G115" s="58" t="s">
        <v>1</v>
      </c>
      <c r="H115" s="71" t="s">
        <v>1</v>
      </c>
      <c r="I115" s="69"/>
      <c r="J115" s="70" t="s">
        <v>1</v>
      </c>
      <c r="K115" s="70" t="s">
        <v>1</v>
      </c>
      <c r="L115" s="70" t="s">
        <v>1</v>
      </c>
      <c r="M115" s="72" t="s">
        <v>1</v>
      </c>
      <c r="N115" s="73" t="s">
        <v>1</v>
      </c>
      <c r="O115" s="58"/>
      <c r="P115" s="57"/>
    </row>
    <row r="116" spans="1:16" x14ac:dyDescent="0.3">
      <c r="A116" s="66" t="str">
        <f t="shared" si="4"/>
        <v xml:space="preserve">  </v>
      </c>
      <c r="B116" s="67"/>
      <c r="C116" s="68"/>
      <c r="D116" s="69"/>
      <c r="E116" s="70" t="s">
        <v>1</v>
      </c>
      <c r="F116" s="70" t="s">
        <v>1</v>
      </c>
      <c r="G116" s="58" t="s">
        <v>1</v>
      </c>
      <c r="H116" s="71" t="s">
        <v>1</v>
      </c>
      <c r="I116" s="69"/>
      <c r="J116" s="70" t="s">
        <v>1</v>
      </c>
      <c r="K116" s="70" t="s">
        <v>1</v>
      </c>
      <c r="L116" s="70" t="s">
        <v>1</v>
      </c>
      <c r="M116" s="72" t="s">
        <v>1</v>
      </c>
      <c r="N116" s="73" t="s">
        <v>1</v>
      </c>
      <c r="O116" s="58"/>
      <c r="P116" s="57"/>
    </row>
    <row r="117" spans="1:16" x14ac:dyDescent="0.3">
      <c r="A117" s="66" t="str">
        <f t="shared" si="4"/>
        <v xml:space="preserve">  </v>
      </c>
      <c r="B117" s="67"/>
      <c r="C117" s="68"/>
      <c r="D117" s="69"/>
      <c r="E117" s="70" t="s">
        <v>1</v>
      </c>
      <c r="F117" s="70" t="s">
        <v>1</v>
      </c>
      <c r="G117" s="58" t="s">
        <v>1</v>
      </c>
      <c r="H117" s="71" t="s">
        <v>1</v>
      </c>
      <c r="I117" s="69"/>
      <c r="J117" s="70" t="s">
        <v>1</v>
      </c>
      <c r="K117" s="70" t="s">
        <v>1</v>
      </c>
      <c r="L117" s="70" t="s">
        <v>1</v>
      </c>
      <c r="M117" s="72" t="s">
        <v>1</v>
      </c>
      <c r="N117" s="73" t="s">
        <v>1</v>
      </c>
      <c r="O117" s="58"/>
      <c r="P117" s="57"/>
    </row>
    <row r="118" spans="1:16" x14ac:dyDescent="0.3">
      <c r="A118" s="66" t="str">
        <f t="shared" si="4"/>
        <v xml:space="preserve">  </v>
      </c>
      <c r="B118" s="67"/>
      <c r="C118" s="68"/>
      <c r="D118" s="69"/>
      <c r="E118" s="70" t="s">
        <v>1</v>
      </c>
      <c r="F118" s="70" t="s">
        <v>1</v>
      </c>
      <c r="G118" s="58" t="s">
        <v>1</v>
      </c>
      <c r="H118" s="71" t="s">
        <v>1</v>
      </c>
      <c r="I118" s="69"/>
      <c r="J118" s="70" t="s">
        <v>1</v>
      </c>
      <c r="K118" s="70" t="s">
        <v>1</v>
      </c>
      <c r="L118" s="70" t="s">
        <v>1</v>
      </c>
      <c r="M118" s="72" t="s">
        <v>1</v>
      </c>
      <c r="N118" s="73" t="s">
        <v>1</v>
      </c>
      <c r="O118" s="58"/>
      <c r="P118" s="57"/>
    </row>
    <row r="119" spans="1:16" x14ac:dyDescent="0.3">
      <c r="A119" s="66" t="str">
        <f t="shared" si="4"/>
        <v xml:space="preserve">  </v>
      </c>
      <c r="B119" s="67"/>
      <c r="C119" s="68"/>
      <c r="D119" s="69"/>
      <c r="E119" s="70" t="s">
        <v>1</v>
      </c>
      <c r="F119" s="70" t="s">
        <v>1</v>
      </c>
      <c r="G119" s="58" t="s">
        <v>1</v>
      </c>
      <c r="H119" s="71" t="s">
        <v>1</v>
      </c>
      <c r="I119" s="69"/>
      <c r="J119" s="70" t="s">
        <v>1</v>
      </c>
      <c r="K119" s="70" t="s">
        <v>1</v>
      </c>
      <c r="L119" s="70" t="s">
        <v>1</v>
      </c>
      <c r="M119" s="72" t="s">
        <v>1</v>
      </c>
      <c r="N119" s="73" t="s">
        <v>1</v>
      </c>
      <c r="O119" s="58"/>
      <c r="P119" s="57"/>
    </row>
    <row r="120" spans="1:16" x14ac:dyDescent="0.3">
      <c r="A120" s="66" t="str">
        <f t="shared" si="4"/>
        <v xml:space="preserve">  </v>
      </c>
      <c r="B120" s="67"/>
      <c r="C120" s="68"/>
      <c r="D120" s="69"/>
      <c r="E120" s="70" t="s">
        <v>1</v>
      </c>
      <c r="F120" s="70" t="s">
        <v>1</v>
      </c>
      <c r="G120" s="58" t="s">
        <v>1</v>
      </c>
      <c r="H120" s="71" t="s">
        <v>1</v>
      </c>
      <c r="I120" s="69"/>
      <c r="J120" s="70" t="s">
        <v>1</v>
      </c>
      <c r="K120" s="70" t="s">
        <v>1</v>
      </c>
      <c r="L120" s="70" t="s">
        <v>1</v>
      </c>
      <c r="M120" s="72" t="s">
        <v>1</v>
      </c>
      <c r="N120" s="73" t="s">
        <v>1</v>
      </c>
      <c r="O120" s="58"/>
      <c r="P120" s="57"/>
    </row>
    <row r="121" spans="1:16" x14ac:dyDescent="0.3">
      <c r="A121" s="66" t="str">
        <f t="shared" si="4"/>
        <v xml:space="preserve">  </v>
      </c>
      <c r="B121" s="67"/>
      <c r="C121" s="68"/>
      <c r="D121" s="69"/>
      <c r="E121" s="70" t="s">
        <v>1</v>
      </c>
      <c r="F121" s="70" t="s">
        <v>1</v>
      </c>
      <c r="G121" s="58" t="s">
        <v>1</v>
      </c>
      <c r="H121" s="71" t="s">
        <v>1</v>
      </c>
      <c r="I121" s="69"/>
      <c r="J121" s="70" t="s">
        <v>1</v>
      </c>
      <c r="K121" s="70" t="s">
        <v>1</v>
      </c>
      <c r="L121" s="70" t="s">
        <v>1</v>
      </c>
      <c r="M121" s="72" t="s">
        <v>1</v>
      </c>
      <c r="N121" s="73" t="s">
        <v>1</v>
      </c>
      <c r="O121" s="58"/>
      <c r="P121" s="57"/>
    </row>
    <row r="122" spans="1:16" x14ac:dyDescent="0.3">
      <c r="A122" s="66" t="str">
        <f t="shared" si="4"/>
        <v xml:space="preserve">  </v>
      </c>
      <c r="B122" s="67"/>
      <c r="C122" s="68"/>
      <c r="D122" s="69"/>
      <c r="E122" s="70" t="s">
        <v>1</v>
      </c>
      <c r="F122" s="70" t="s">
        <v>1</v>
      </c>
      <c r="G122" s="58" t="s">
        <v>1</v>
      </c>
      <c r="H122" s="71" t="s">
        <v>1</v>
      </c>
      <c r="I122" s="69"/>
      <c r="J122" s="70" t="s">
        <v>1</v>
      </c>
      <c r="K122" s="70" t="s">
        <v>1</v>
      </c>
      <c r="L122" s="70" t="s">
        <v>1</v>
      </c>
      <c r="M122" s="72" t="s">
        <v>1</v>
      </c>
      <c r="N122" s="73" t="s">
        <v>1</v>
      </c>
      <c r="O122" s="58"/>
      <c r="P122" s="57"/>
    </row>
    <row r="123" spans="1:16" x14ac:dyDescent="0.3">
      <c r="A123" s="66" t="str">
        <f t="shared" si="4"/>
        <v xml:space="preserve">  </v>
      </c>
      <c r="B123" s="67"/>
      <c r="C123" s="68"/>
      <c r="D123" s="69"/>
      <c r="E123" s="70" t="s">
        <v>1</v>
      </c>
      <c r="F123" s="70" t="s">
        <v>1</v>
      </c>
      <c r="G123" s="58" t="s">
        <v>1</v>
      </c>
      <c r="H123" s="71" t="s">
        <v>1</v>
      </c>
      <c r="I123" s="69"/>
      <c r="J123" s="70" t="s">
        <v>1</v>
      </c>
      <c r="K123" s="70" t="s">
        <v>1</v>
      </c>
      <c r="L123" s="70" t="s">
        <v>1</v>
      </c>
      <c r="M123" s="72" t="s">
        <v>1</v>
      </c>
      <c r="N123" s="73" t="s">
        <v>1</v>
      </c>
      <c r="O123" s="58"/>
      <c r="P123" s="57"/>
    </row>
    <row r="124" spans="1:16" x14ac:dyDescent="0.3">
      <c r="A124" s="66" t="str">
        <f t="shared" si="4"/>
        <v xml:space="preserve">  </v>
      </c>
      <c r="B124" s="67"/>
      <c r="C124" s="68"/>
      <c r="D124" s="69"/>
      <c r="E124" s="70" t="s">
        <v>1</v>
      </c>
      <c r="F124" s="70" t="s">
        <v>1</v>
      </c>
      <c r="G124" s="58" t="s">
        <v>1</v>
      </c>
      <c r="H124" s="71" t="s">
        <v>1</v>
      </c>
      <c r="I124" s="69"/>
      <c r="J124" s="70" t="s">
        <v>1</v>
      </c>
      <c r="K124" s="70" t="s">
        <v>1</v>
      </c>
      <c r="L124" s="70" t="s">
        <v>1</v>
      </c>
      <c r="M124" s="72" t="s">
        <v>1</v>
      </c>
      <c r="N124" s="73" t="s">
        <v>1</v>
      </c>
      <c r="O124" s="58"/>
      <c r="P124" s="57"/>
    </row>
    <row r="125" spans="1:16" x14ac:dyDescent="0.3">
      <c r="A125" s="66" t="str">
        <f t="shared" si="4"/>
        <v xml:space="preserve">  </v>
      </c>
      <c r="B125" s="67"/>
      <c r="C125" s="68"/>
      <c r="D125" s="69"/>
      <c r="E125" s="70" t="s">
        <v>1</v>
      </c>
      <c r="F125" s="70" t="s">
        <v>1</v>
      </c>
      <c r="G125" s="58" t="s">
        <v>1</v>
      </c>
      <c r="H125" s="71" t="s">
        <v>1</v>
      </c>
      <c r="I125" s="69"/>
      <c r="J125" s="70" t="s">
        <v>1</v>
      </c>
      <c r="K125" s="70" t="s">
        <v>1</v>
      </c>
      <c r="L125" s="70" t="s">
        <v>1</v>
      </c>
      <c r="M125" s="72" t="s">
        <v>1</v>
      </c>
      <c r="N125" s="73" t="s">
        <v>1</v>
      </c>
      <c r="O125" s="58"/>
      <c r="P125" s="57"/>
    </row>
    <row r="126" spans="1:16" x14ac:dyDescent="0.3">
      <c r="A126" s="66" t="str">
        <f t="shared" si="4"/>
        <v xml:space="preserve">  </v>
      </c>
      <c r="B126" s="67"/>
      <c r="C126" s="68"/>
      <c r="D126" s="69"/>
      <c r="E126" s="70" t="s">
        <v>1</v>
      </c>
      <c r="F126" s="70" t="s">
        <v>1</v>
      </c>
      <c r="G126" s="58" t="s">
        <v>1</v>
      </c>
      <c r="H126" s="71" t="s">
        <v>1</v>
      </c>
      <c r="I126" s="69"/>
      <c r="J126" s="70" t="s">
        <v>1</v>
      </c>
      <c r="K126" s="70" t="s">
        <v>1</v>
      </c>
      <c r="L126" s="70" t="s">
        <v>1</v>
      </c>
      <c r="M126" s="72" t="s">
        <v>1</v>
      </c>
      <c r="N126" s="73" t="s">
        <v>1</v>
      </c>
      <c r="O126" s="58"/>
      <c r="P126" s="57"/>
    </row>
    <row r="127" spans="1:16" x14ac:dyDescent="0.3">
      <c r="A127" s="66" t="str">
        <f t="shared" si="4"/>
        <v xml:space="preserve">  </v>
      </c>
      <c r="B127" s="67"/>
      <c r="C127" s="68"/>
      <c r="D127" s="69"/>
      <c r="E127" s="70" t="s">
        <v>1</v>
      </c>
      <c r="F127" s="70" t="s">
        <v>1</v>
      </c>
      <c r="G127" s="58" t="s">
        <v>1</v>
      </c>
      <c r="H127" s="71" t="s">
        <v>1</v>
      </c>
      <c r="I127" s="69"/>
      <c r="J127" s="70" t="s">
        <v>1</v>
      </c>
      <c r="K127" s="70" t="s">
        <v>1</v>
      </c>
      <c r="L127" s="70" t="s">
        <v>1</v>
      </c>
      <c r="M127" s="72" t="s">
        <v>1</v>
      </c>
      <c r="N127" s="73" t="s">
        <v>1</v>
      </c>
      <c r="O127" s="58"/>
      <c r="P127" s="57"/>
    </row>
    <row r="128" spans="1:16" x14ac:dyDescent="0.3">
      <c r="A128" s="66" t="str">
        <f t="shared" si="4"/>
        <v xml:space="preserve">  </v>
      </c>
      <c r="B128" s="67"/>
      <c r="C128" s="68"/>
      <c r="D128" s="69"/>
      <c r="E128" s="70" t="s">
        <v>1</v>
      </c>
      <c r="F128" s="70" t="s">
        <v>1</v>
      </c>
      <c r="G128" s="58" t="s">
        <v>1</v>
      </c>
      <c r="H128" s="71" t="s">
        <v>1</v>
      </c>
      <c r="I128" s="69"/>
      <c r="J128" s="70" t="s">
        <v>1</v>
      </c>
      <c r="K128" s="70" t="s">
        <v>1</v>
      </c>
      <c r="L128" s="70" t="s">
        <v>1</v>
      </c>
      <c r="M128" s="72" t="s">
        <v>1</v>
      </c>
      <c r="N128" s="73" t="s">
        <v>1</v>
      </c>
      <c r="O128" s="58"/>
      <c r="P128" s="57"/>
    </row>
    <row r="129" spans="1:16" x14ac:dyDescent="0.3">
      <c r="A129" s="66" t="str">
        <f t="shared" si="4"/>
        <v xml:space="preserve">  </v>
      </c>
      <c r="B129" s="67"/>
      <c r="C129" s="68"/>
      <c r="D129" s="69"/>
      <c r="E129" s="70" t="s">
        <v>1</v>
      </c>
      <c r="F129" s="70" t="s">
        <v>1</v>
      </c>
      <c r="G129" s="58" t="s">
        <v>1</v>
      </c>
      <c r="H129" s="71" t="s">
        <v>1</v>
      </c>
      <c r="I129" s="69"/>
      <c r="J129" s="70" t="s">
        <v>1</v>
      </c>
      <c r="K129" s="70" t="s">
        <v>1</v>
      </c>
      <c r="L129" s="70" t="s">
        <v>1</v>
      </c>
      <c r="M129" s="72" t="s">
        <v>1</v>
      </c>
      <c r="N129" s="73" t="s">
        <v>1</v>
      </c>
      <c r="O129" s="58"/>
      <c r="P129" s="57"/>
    </row>
    <row r="130" spans="1:16" x14ac:dyDescent="0.3">
      <c r="A130" s="66" t="str">
        <f t="shared" si="4"/>
        <v xml:space="preserve">  </v>
      </c>
      <c r="B130" s="67"/>
      <c r="C130" s="68"/>
      <c r="D130" s="69"/>
      <c r="E130" s="70" t="s">
        <v>1</v>
      </c>
      <c r="F130" s="70" t="s">
        <v>1</v>
      </c>
      <c r="G130" s="58" t="s">
        <v>1</v>
      </c>
      <c r="H130" s="71" t="s">
        <v>1</v>
      </c>
      <c r="I130" s="69"/>
      <c r="J130" s="70" t="s">
        <v>1</v>
      </c>
      <c r="K130" s="70" t="s">
        <v>1</v>
      </c>
      <c r="L130" s="70" t="s">
        <v>1</v>
      </c>
      <c r="M130" s="72" t="s">
        <v>1</v>
      </c>
      <c r="N130" s="73" t="s">
        <v>1</v>
      </c>
      <c r="O130" s="58"/>
      <c r="P130" s="57"/>
    </row>
    <row r="131" spans="1:16" x14ac:dyDescent="0.3">
      <c r="A131" s="66" t="str">
        <f t="shared" si="4"/>
        <v xml:space="preserve">  </v>
      </c>
      <c r="B131" s="67"/>
      <c r="C131" s="68"/>
      <c r="D131" s="69"/>
      <c r="E131" s="70" t="s">
        <v>1</v>
      </c>
      <c r="F131" s="70" t="s">
        <v>1</v>
      </c>
      <c r="G131" s="58" t="s">
        <v>1</v>
      </c>
      <c r="H131" s="71" t="s">
        <v>1</v>
      </c>
      <c r="I131" s="69"/>
      <c r="J131" s="70" t="s">
        <v>1</v>
      </c>
      <c r="K131" s="70" t="s">
        <v>1</v>
      </c>
      <c r="L131" s="70" t="s">
        <v>1</v>
      </c>
      <c r="M131" s="72" t="s">
        <v>1</v>
      </c>
      <c r="N131" s="73" t="s">
        <v>1</v>
      </c>
      <c r="O131" s="58"/>
      <c r="P131" s="57"/>
    </row>
    <row r="132" spans="1:16" x14ac:dyDescent="0.3">
      <c r="A132" s="66" t="str">
        <f t="shared" si="4"/>
        <v xml:space="preserve">  </v>
      </c>
      <c r="B132" s="67"/>
      <c r="C132" s="68"/>
      <c r="D132" s="69"/>
      <c r="E132" s="70" t="s">
        <v>1</v>
      </c>
      <c r="F132" s="70" t="s">
        <v>1</v>
      </c>
      <c r="G132" s="58" t="s">
        <v>1</v>
      </c>
      <c r="H132" s="71" t="s">
        <v>1</v>
      </c>
      <c r="I132" s="69"/>
      <c r="J132" s="70" t="s">
        <v>1</v>
      </c>
      <c r="K132" s="70" t="s">
        <v>1</v>
      </c>
      <c r="L132" s="70" t="s">
        <v>1</v>
      </c>
      <c r="M132" s="72" t="s">
        <v>1</v>
      </c>
      <c r="N132" s="73" t="s">
        <v>1</v>
      </c>
      <c r="O132" s="58"/>
      <c r="P132" s="57"/>
    </row>
    <row r="133" spans="1:16" x14ac:dyDescent="0.3">
      <c r="A133" s="66" t="str">
        <f t="shared" si="4"/>
        <v xml:space="preserve">  </v>
      </c>
      <c r="B133" s="67"/>
      <c r="C133" s="68"/>
      <c r="D133" s="69"/>
      <c r="E133" s="70" t="s">
        <v>1</v>
      </c>
      <c r="F133" s="70" t="s">
        <v>1</v>
      </c>
      <c r="G133" s="58" t="s">
        <v>1</v>
      </c>
      <c r="H133" s="71" t="s">
        <v>1</v>
      </c>
      <c r="I133" s="69"/>
      <c r="J133" s="70" t="s">
        <v>1</v>
      </c>
      <c r="K133" s="70" t="s">
        <v>1</v>
      </c>
      <c r="L133" s="70" t="s">
        <v>1</v>
      </c>
      <c r="M133" s="72" t="s">
        <v>1</v>
      </c>
      <c r="N133" s="73" t="s">
        <v>1</v>
      </c>
      <c r="O133" s="58"/>
      <c r="P133" s="57"/>
    </row>
    <row r="134" spans="1:16" x14ac:dyDescent="0.3">
      <c r="A134" s="66" t="str">
        <f t="shared" ref="A134:A145" si="5">CONCATENATE(C134," ",D134," ",B134)</f>
        <v xml:space="preserve">  </v>
      </c>
      <c r="B134" s="67"/>
      <c r="C134" s="68"/>
      <c r="D134" s="69"/>
      <c r="E134" s="70" t="s">
        <v>1</v>
      </c>
      <c r="F134" s="70" t="s">
        <v>1</v>
      </c>
      <c r="G134" s="58" t="s">
        <v>1</v>
      </c>
      <c r="H134" s="71" t="s">
        <v>1</v>
      </c>
      <c r="I134" s="69"/>
      <c r="J134" s="70" t="s">
        <v>1</v>
      </c>
      <c r="K134" s="70" t="s">
        <v>1</v>
      </c>
      <c r="L134" s="70" t="s">
        <v>1</v>
      </c>
      <c r="M134" s="72" t="s">
        <v>1</v>
      </c>
      <c r="N134" s="73" t="s">
        <v>1</v>
      </c>
      <c r="O134" s="58"/>
      <c r="P134" s="57"/>
    </row>
    <row r="135" spans="1:16" x14ac:dyDescent="0.3">
      <c r="A135" s="66" t="str">
        <f t="shared" si="5"/>
        <v xml:space="preserve">  </v>
      </c>
      <c r="B135" s="67"/>
      <c r="C135" s="68"/>
      <c r="D135" s="69"/>
      <c r="E135" s="70" t="s">
        <v>1</v>
      </c>
      <c r="F135" s="70" t="s">
        <v>1</v>
      </c>
      <c r="G135" s="58" t="s">
        <v>1</v>
      </c>
      <c r="H135" s="71" t="s">
        <v>1</v>
      </c>
      <c r="I135" s="69"/>
      <c r="J135" s="70" t="s">
        <v>1</v>
      </c>
      <c r="K135" s="70" t="s">
        <v>1</v>
      </c>
      <c r="L135" s="70" t="s">
        <v>1</v>
      </c>
      <c r="M135" s="72" t="s">
        <v>1</v>
      </c>
      <c r="N135" s="73" t="s">
        <v>1</v>
      </c>
      <c r="O135" s="58"/>
      <c r="P135" s="57"/>
    </row>
    <row r="136" spans="1:16" x14ac:dyDescent="0.3">
      <c r="A136" s="66" t="str">
        <f t="shared" si="5"/>
        <v xml:space="preserve">  </v>
      </c>
      <c r="B136" s="67"/>
      <c r="C136" s="68"/>
      <c r="D136" s="69"/>
      <c r="E136" s="70" t="s">
        <v>1</v>
      </c>
      <c r="F136" s="70" t="s">
        <v>1</v>
      </c>
      <c r="G136" s="58" t="s">
        <v>1</v>
      </c>
      <c r="H136" s="71" t="s">
        <v>1</v>
      </c>
      <c r="I136" s="69"/>
      <c r="J136" s="70" t="s">
        <v>1</v>
      </c>
      <c r="K136" s="70" t="s">
        <v>1</v>
      </c>
      <c r="L136" s="70" t="s">
        <v>1</v>
      </c>
      <c r="M136" s="72" t="s">
        <v>1</v>
      </c>
      <c r="N136" s="73" t="s">
        <v>1</v>
      </c>
      <c r="O136" s="58"/>
      <c r="P136" s="57"/>
    </row>
    <row r="137" spans="1:16" x14ac:dyDescent="0.3">
      <c r="A137" s="66" t="str">
        <f t="shared" si="5"/>
        <v xml:space="preserve">  </v>
      </c>
      <c r="B137" s="67"/>
      <c r="C137" s="68"/>
      <c r="D137" s="69"/>
      <c r="E137" s="70" t="s">
        <v>1</v>
      </c>
      <c r="F137" s="70" t="s">
        <v>1</v>
      </c>
      <c r="G137" s="58" t="s">
        <v>1</v>
      </c>
      <c r="H137" s="71" t="s">
        <v>1</v>
      </c>
      <c r="I137" s="69"/>
      <c r="J137" s="70" t="s">
        <v>1</v>
      </c>
      <c r="K137" s="70" t="s">
        <v>1</v>
      </c>
      <c r="L137" s="70" t="s">
        <v>1</v>
      </c>
      <c r="M137" s="72" t="s">
        <v>1</v>
      </c>
      <c r="N137" s="73" t="s">
        <v>1</v>
      </c>
      <c r="O137" s="58"/>
      <c r="P137" s="57"/>
    </row>
    <row r="138" spans="1:16" x14ac:dyDescent="0.3">
      <c r="A138" s="66" t="str">
        <f t="shared" si="5"/>
        <v xml:space="preserve">  </v>
      </c>
      <c r="B138" s="67"/>
      <c r="C138" s="68"/>
      <c r="D138" s="69"/>
      <c r="E138" s="70" t="s">
        <v>1</v>
      </c>
      <c r="F138" s="70" t="s">
        <v>1</v>
      </c>
      <c r="G138" s="58" t="s">
        <v>1</v>
      </c>
      <c r="H138" s="71" t="s">
        <v>1</v>
      </c>
      <c r="I138" s="69"/>
      <c r="J138" s="70" t="s">
        <v>1</v>
      </c>
      <c r="K138" s="70" t="s">
        <v>1</v>
      </c>
      <c r="L138" s="70" t="s">
        <v>1</v>
      </c>
      <c r="M138" s="72" t="s">
        <v>1</v>
      </c>
      <c r="N138" s="73" t="s">
        <v>1</v>
      </c>
      <c r="O138" s="58"/>
      <c r="P138" s="57"/>
    </row>
    <row r="139" spans="1:16" x14ac:dyDescent="0.3">
      <c r="A139" s="66" t="str">
        <f t="shared" si="5"/>
        <v xml:space="preserve">  </v>
      </c>
      <c r="B139" s="67"/>
      <c r="C139" s="68"/>
      <c r="D139" s="69"/>
      <c r="E139" s="70" t="s">
        <v>1</v>
      </c>
      <c r="F139" s="70" t="s">
        <v>1</v>
      </c>
      <c r="G139" s="58" t="s">
        <v>1</v>
      </c>
      <c r="H139" s="71" t="s">
        <v>1</v>
      </c>
      <c r="I139" s="69"/>
      <c r="J139" s="70" t="s">
        <v>1</v>
      </c>
      <c r="K139" s="70" t="s">
        <v>1</v>
      </c>
      <c r="L139" s="70" t="s">
        <v>1</v>
      </c>
      <c r="M139" s="72" t="s">
        <v>1</v>
      </c>
      <c r="N139" s="73" t="s">
        <v>1</v>
      </c>
      <c r="O139" s="58"/>
      <c r="P139" s="57"/>
    </row>
    <row r="140" spans="1:16" x14ac:dyDescent="0.3">
      <c r="A140" s="66" t="str">
        <f t="shared" si="5"/>
        <v xml:space="preserve">  </v>
      </c>
      <c r="B140" s="67"/>
      <c r="C140" s="68"/>
      <c r="D140" s="69"/>
      <c r="E140" s="70" t="s">
        <v>1</v>
      </c>
      <c r="F140" s="70" t="s">
        <v>1</v>
      </c>
      <c r="G140" s="58" t="s">
        <v>1</v>
      </c>
      <c r="H140" s="71" t="s">
        <v>1</v>
      </c>
      <c r="I140" s="69"/>
      <c r="J140" s="70" t="s">
        <v>1</v>
      </c>
      <c r="K140" s="70" t="s">
        <v>1</v>
      </c>
      <c r="L140" s="70" t="s">
        <v>1</v>
      </c>
      <c r="M140" s="72" t="s">
        <v>1</v>
      </c>
      <c r="N140" s="73" t="s">
        <v>1</v>
      </c>
      <c r="O140" s="58"/>
      <c r="P140" s="57"/>
    </row>
    <row r="141" spans="1:16" x14ac:dyDescent="0.3">
      <c r="A141" s="66" t="str">
        <f t="shared" si="5"/>
        <v xml:space="preserve">  </v>
      </c>
      <c r="B141" s="67"/>
      <c r="C141" s="68"/>
      <c r="D141" s="69"/>
      <c r="E141" s="70" t="s">
        <v>1</v>
      </c>
      <c r="F141" s="70" t="s">
        <v>1</v>
      </c>
      <c r="G141" s="58" t="s">
        <v>1</v>
      </c>
      <c r="H141" s="71" t="s">
        <v>1</v>
      </c>
      <c r="I141" s="69"/>
      <c r="J141" s="70" t="s">
        <v>1</v>
      </c>
      <c r="K141" s="70" t="s">
        <v>1</v>
      </c>
      <c r="L141" s="70" t="s">
        <v>1</v>
      </c>
      <c r="M141" s="72" t="s">
        <v>1</v>
      </c>
      <c r="N141" s="73" t="s">
        <v>1</v>
      </c>
      <c r="O141" s="58"/>
      <c r="P141" s="57"/>
    </row>
    <row r="142" spans="1:16" x14ac:dyDescent="0.3">
      <c r="A142" s="66" t="str">
        <f t="shared" si="5"/>
        <v xml:space="preserve">  </v>
      </c>
      <c r="B142" s="67"/>
      <c r="C142" s="68"/>
      <c r="D142" s="69"/>
      <c r="E142" s="70" t="s">
        <v>1</v>
      </c>
      <c r="F142" s="70" t="s">
        <v>1</v>
      </c>
      <c r="G142" s="58" t="s">
        <v>1</v>
      </c>
      <c r="H142" s="71" t="s">
        <v>1</v>
      </c>
      <c r="I142" s="69"/>
      <c r="J142" s="70" t="s">
        <v>1</v>
      </c>
      <c r="K142" s="70" t="s">
        <v>1</v>
      </c>
      <c r="L142" s="70" t="s">
        <v>1</v>
      </c>
      <c r="M142" s="72" t="s">
        <v>1</v>
      </c>
      <c r="N142" s="73" t="s">
        <v>1</v>
      </c>
      <c r="O142" s="58"/>
      <c r="P142" s="57"/>
    </row>
    <row r="143" spans="1:16" x14ac:dyDescent="0.3">
      <c r="A143" s="66" t="str">
        <f t="shared" si="5"/>
        <v xml:space="preserve">  </v>
      </c>
      <c r="B143" s="67"/>
      <c r="C143" s="68"/>
      <c r="D143" s="69"/>
      <c r="E143" s="70" t="s">
        <v>1</v>
      </c>
      <c r="F143" s="70" t="s">
        <v>1</v>
      </c>
      <c r="G143" s="58" t="s">
        <v>1</v>
      </c>
      <c r="H143" s="71" t="s">
        <v>1</v>
      </c>
      <c r="I143" s="69"/>
      <c r="J143" s="70" t="s">
        <v>1</v>
      </c>
      <c r="K143" s="70" t="s">
        <v>1</v>
      </c>
      <c r="L143" s="70" t="s">
        <v>1</v>
      </c>
      <c r="M143" s="72" t="s">
        <v>1</v>
      </c>
      <c r="N143" s="73" t="s">
        <v>1</v>
      </c>
      <c r="O143" s="58"/>
      <c r="P143" s="57"/>
    </row>
    <row r="144" spans="1:16" x14ac:dyDescent="0.3">
      <c r="A144" s="66" t="str">
        <f t="shared" si="5"/>
        <v xml:space="preserve">  </v>
      </c>
      <c r="B144" s="67"/>
      <c r="C144" s="68"/>
      <c r="D144" s="69"/>
      <c r="E144" s="70" t="s">
        <v>1</v>
      </c>
      <c r="F144" s="70" t="s">
        <v>1</v>
      </c>
      <c r="G144" s="58" t="s">
        <v>1</v>
      </c>
      <c r="H144" s="71" t="s">
        <v>1</v>
      </c>
      <c r="I144" s="69"/>
      <c r="J144" s="70" t="s">
        <v>1</v>
      </c>
      <c r="K144" s="70" t="s">
        <v>1</v>
      </c>
      <c r="L144" s="70" t="s">
        <v>1</v>
      </c>
      <c r="M144" s="72" t="s">
        <v>1</v>
      </c>
      <c r="N144" s="73" t="s">
        <v>1</v>
      </c>
      <c r="O144" s="58"/>
      <c r="P144" s="57"/>
    </row>
    <row r="145" spans="1:16" ht="17.25" thickBot="1" x14ac:dyDescent="0.35">
      <c r="A145" s="66" t="str">
        <f t="shared" si="5"/>
        <v xml:space="preserve">  </v>
      </c>
      <c r="B145" s="74"/>
      <c r="C145" s="75"/>
      <c r="D145" s="76"/>
      <c r="E145" s="77" t="s">
        <v>1</v>
      </c>
      <c r="F145" s="77" t="s">
        <v>1</v>
      </c>
      <c r="G145" s="78" t="s">
        <v>1</v>
      </c>
      <c r="H145" s="79" t="s">
        <v>1</v>
      </c>
      <c r="I145" s="76"/>
      <c r="J145" s="77" t="s">
        <v>1</v>
      </c>
      <c r="K145" s="77" t="s">
        <v>1</v>
      </c>
      <c r="L145" s="77" t="s">
        <v>1</v>
      </c>
      <c r="M145" s="80" t="s">
        <v>1</v>
      </c>
      <c r="N145" s="81" t="s">
        <v>1</v>
      </c>
      <c r="O145" s="58"/>
      <c r="P145" s="57"/>
    </row>
  </sheetData>
  <mergeCells count="1">
    <mergeCell ref="B3:J3"/>
  </mergeCells>
  <phoneticPr fontId="27"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E6EB9BBA-3FB5-40CB-9EC6-0791F700A140}">
          <x14:formula1>
            <xm:f>'Drop down list'!$R$2:$R$12</xm:f>
          </x14:formula1>
          <xm:sqref>J6:L145</xm:sqref>
        </x14:dataValidation>
        <x14:dataValidation type="list" allowBlank="1" showInputMessage="1" showErrorMessage="1" xr:uid="{04ED964D-BA71-4130-8D15-312B8B7C8F65}">
          <x14:formula1>
            <xm:f>'Drop down list'!$E$2:$E$5</xm:f>
          </x14:formula1>
          <xm:sqref>H6:H145</xm:sqref>
        </x14:dataValidation>
        <x14:dataValidation type="list" allowBlank="1" showInputMessage="1" showErrorMessage="1" xr:uid="{1C9D2E9A-90A8-4859-84BF-76C1B1CB1FFA}">
          <x14:formula1>
            <xm:f>'Drop down list'!$M$2:$M$6</xm:f>
          </x14:formula1>
          <xm:sqref>E6:E145</xm:sqref>
        </x14:dataValidation>
        <x14:dataValidation type="list" allowBlank="1" showInputMessage="1" showErrorMessage="1" xr:uid="{6AA73B07-7887-49B5-BAAE-94CDCFD400E0}">
          <x14:formula1>
            <xm:f>'Drop down list'!$T$2:$T$4</xm:f>
          </x14:formula1>
          <xm:sqref>M6:N145</xm:sqref>
        </x14:dataValidation>
        <x14:dataValidation type="list" allowBlank="1" showInputMessage="1" showErrorMessage="1" xr:uid="{DA1CC65F-E38B-4EFC-9D69-47DE0DE798E8}">
          <x14:formula1>
            <xm:f>'Drop down list'!$I$2:$I$13</xm:f>
          </x14:formula1>
          <xm:sqref>G6:G145</xm:sqref>
        </x14:dataValidation>
        <x14:dataValidation type="list" allowBlank="1" showInputMessage="1" showErrorMessage="1" xr:uid="{334FB4DD-EC5B-4462-A9DF-BC0FF6DD317B}">
          <x14:formula1>
            <xm:f>'Drop down list'!$M$2:$M$7</xm:f>
          </x14:formula1>
          <xm:sqref>F6:F145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497E5-F830-463E-BC44-91CEE2DE674B}">
  <sheetPr>
    <tabColor rgb="FFD6BBEB"/>
  </sheetPr>
  <dimension ref="A1:L145"/>
  <sheetViews>
    <sheetView topLeftCell="B1" zoomScale="85" zoomScaleNormal="85" workbookViewId="0">
      <selection activeCell="B5" sqref="B5"/>
    </sheetView>
  </sheetViews>
  <sheetFormatPr defaultRowHeight="16.5" x14ac:dyDescent="0.3"/>
  <cols>
    <col min="1" max="1" width="22.140625" style="62" hidden="1" customWidth="1"/>
    <col min="2" max="2" width="22.140625" style="62" customWidth="1"/>
    <col min="3" max="3" width="19.42578125" style="62" customWidth="1"/>
    <col min="4" max="4" width="20.28515625" style="62" customWidth="1"/>
    <col min="5" max="6" width="28.85546875" style="62" customWidth="1"/>
    <col min="7" max="7" width="27.5703125" style="62" customWidth="1"/>
    <col min="8" max="10" width="31.140625" style="62" customWidth="1"/>
    <col min="11" max="11" width="28.42578125" style="62" customWidth="1"/>
    <col min="12" max="12" width="25.28515625" style="62" customWidth="1"/>
    <col min="13" max="13" width="27" style="62" customWidth="1"/>
    <col min="14" max="16384" width="9.140625" style="62"/>
  </cols>
  <sheetData>
    <row r="1" spans="1:12" ht="22.5" x14ac:dyDescent="0.3">
      <c r="B1" s="7" t="s">
        <v>211</v>
      </c>
    </row>
    <row r="2" spans="1:12" s="65" customFormat="1" x14ac:dyDescent="0.2">
      <c r="B2" s="49" t="s">
        <v>162</v>
      </c>
    </row>
    <row r="3" spans="1:12" ht="57" customHeight="1" x14ac:dyDescent="0.3">
      <c r="B3" s="146" t="s">
        <v>210</v>
      </c>
      <c r="C3" s="146"/>
      <c r="D3" s="146"/>
      <c r="E3" s="146"/>
      <c r="F3" s="146"/>
      <c r="G3" s="146"/>
      <c r="H3" s="146"/>
      <c r="I3" s="28"/>
      <c r="J3" s="28"/>
      <c r="K3" s="28"/>
    </row>
    <row r="4" spans="1:12" ht="17.25" thickBot="1" x14ac:dyDescent="0.35">
      <c r="B4" s="11" t="s">
        <v>252</v>
      </c>
    </row>
    <row r="5" spans="1:12" ht="69" customHeight="1" thickBot="1" x14ac:dyDescent="0.35">
      <c r="A5" s="52" t="s">
        <v>193</v>
      </c>
      <c r="B5" s="23" t="s">
        <v>110</v>
      </c>
      <c r="C5" s="32" t="s">
        <v>133</v>
      </c>
      <c r="D5" s="24" t="s">
        <v>134</v>
      </c>
      <c r="E5" s="24" t="s">
        <v>190</v>
      </c>
      <c r="F5" s="24" t="s">
        <v>191</v>
      </c>
      <c r="G5" s="24" t="s">
        <v>153</v>
      </c>
      <c r="H5" s="24" t="s">
        <v>130</v>
      </c>
      <c r="I5" s="24" t="s">
        <v>248</v>
      </c>
      <c r="J5" s="24" t="s">
        <v>249</v>
      </c>
      <c r="K5" s="37" t="s">
        <v>140</v>
      </c>
      <c r="L5" s="47" t="s">
        <v>223</v>
      </c>
    </row>
    <row r="6" spans="1:12" x14ac:dyDescent="0.3">
      <c r="A6" s="82" t="str">
        <f t="shared" ref="A6:A69" si="0">CONCATENATE(C6," ",D6," ",B6)</f>
        <v xml:space="preserve">  </v>
      </c>
      <c r="B6" s="69"/>
      <c r="C6" s="68"/>
      <c r="D6" s="69"/>
      <c r="E6" s="70" t="s">
        <v>1</v>
      </c>
      <c r="F6" s="70" t="s">
        <v>1</v>
      </c>
      <c r="G6" s="69"/>
      <c r="H6" s="70" t="s">
        <v>1</v>
      </c>
      <c r="I6" s="70" t="s">
        <v>1</v>
      </c>
      <c r="J6" s="70" t="s">
        <v>1</v>
      </c>
      <c r="K6" s="69" t="s">
        <v>1</v>
      </c>
      <c r="L6" s="56"/>
    </row>
    <row r="7" spans="1:12" x14ac:dyDescent="0.3">
      <c r="A7" s="82" t="str">
        <f t="shared" si="0"/>
        <v xml:space="preserve">  </v>
      </c>
      <c r="B7" s="69"/>
      <c r="C7" s="122"/>
      <c r="D7" s="115"/>
      <c r="E7" s="70" t="s">
        <v>1</v>
      </c>
      <c r="F7" s="70" t="s">
        <v>1</v>
      </c>
      <c r="G7" s="69"/>
      <c r="H7" s="70" t="s">
        <v>1</v>
      </c>
      <c r="I7" s="70" t="s">
        <v>1</v>
      </c>
      <c r="J7" s="70" t="s">
        <v>1</v>
      </c>
      <c r="K7" s="69" t="s">
        <v>1</v>
      </c>
      <c r="L7" s="56"/>
    </row>
    <row r="8" spans="1:12" x14ac:dyDescent="0.3">
      <c r="A8" s="82" t="str">
        <f t="shared" si="0"/>
        <v xml:space="preserve">  </v>
      </c>
      <c r="B8" s="69"/>
      <c r="C8" s="68"/>
      <c r="D8" s="69"/>
      <c r="E8" s="70" t="s">
        <v>1</v>
      </c>
      <c r="F8" s="70" t="s">
        <v>1</v>
      </c>
      <c r="G8" s="69"/>
      <c r="H8" s="70" t="s">
        <v>1</v>
      </c>
      <c r="I8" s="70" t="s">
        <v>1</v>
      </c>
      <c r="J8" s="70" t="s">
        <v>1</v>
      </c>
      <c r="K8" s="69" t="s">
        <v>1</v>
      </c>
      <c r="L8" s="56"/>
    </row>
    <row r="9" spans="1:12" x14ac:dyDescent="0.3">
      <c r="A9" s="82" t="str">
        <f t="shared" si="0"/>
        <v xml:space="preserve">  </v>
      </c>
      <c r="B9" s="69"/>
      <c r="C9" s="68"/>
      <c r="D9" s="69"/>
      <c r="E9" s="70" t="s">
        <v>1</v>
      </c>
      <c r="F9" s="70" t="s">
        <v>1</v>
      </c>
      <c r="G9" s="69"/>
      <c r="H9" s="70" t="s">
        <v>1</v>
      </c>
      <c r="I9" s="70" t="s">
        <v>1</v>
      </c>
      <c r="J9" s="70" t="s">
        <v>1</v>
      </c>
      <c r="K9" s="69" t="s">
        <v>1</v>
      </c>
      <c r="L9" s="56"/>
    </row>
    <row r="10" spans="1:12" x14ac:dyDescent="0.3">
      <c r="A10" s="82" t="str">
        <f t="shared" si="0"/>
        <v xml:space="preserve">  </v>
      </c>
      <c r="B10" s="69"/>
      <c r="C10" s="68"/>
      <c r="D10" s="69"/>
      <c r="E10" s="70" t="s">
        <v>1</v>
      </c>
      <c r="F10" s="70" t="s">
        <v>1</v>
      </c>
      <c r="G10" s="69"/>
      <c r="H10" s="70" t="s">
        <v>1</v>
      </c>
      <c r="I10" s="70" t="s">
        <v>1</v>
      </c>
      <c r="J10" s="70" t="s">
        <v>1</v>
      </c>
      <c r="K10" s="69" t="s">
        <v>1</v>
      </c>
      <c r="L10" s="56"/>
    </row>
    <row r="11" spans="1:12" x14ac:dyDescent="0.3">
      <c r="A11" s="82" t="str">
        <f t="shared" si="0"/>
        <v xml:space="preserve">  </v>
      </c>
      <c r="B11" s="69"/>
      <c r="C11" s="68"/>
      <c r="D11" s="69"/>
      <c r="E11" s="70" t="s">
        <v>1</v>
      </c>
      <c r="F11" s="70" t="s">
        <v>1</v>
      </c>
      <c r="G11" s="69"/>
      <c r="H11" s="70" t="s">
        <v>1</v>
      </c>
      <c r="I11" s="70" t="s">
        <v>1</v>
      </c>
      <c r="J11" s="70" t="s">
        <v>1</v>
      </c>
      <c r="K11" s="69" t="s">
        <v>1</v>
      </c>
      <c r="L11" s="56"/>
    </row>
    <row r="12" spans="1:12" x14ac:dyDescent="0.3">
      <c r="A12" s="82" t="str">
        <f t="shared" si="0"/>
        <v xml:space="preserve">  </v>
      </c>
      <c r="B12" s="69"/>
      <c r="C12" s="68"/>
      <c r="D12" s="69"/>
      <c r="E12" s="70" t="s">
        <v>1</v>
      </c>
      <c r="F12" s="70" t="s">
        <v>1</v>
      </c>
      <c r="G12" s="69"/>
      <c r="H12" s="70" t="s">
        <v>1</v>
      </c>
      <c r="I12" s="70" t="s">
        <v>1</v>
      </c>
      <c r="J12" s="70" t="s">
        <v>1</v>
      </c>
      <c r="K12" s="69" t="s">
        <v>1</v>
      </c>
      <c r="L12" s="56"/>
    </row>
    <row r="13" spans="1:12" x14ac:dyDescent="0.3">
      <c r="A13" s="82" t="str">
        <f t="shared" si="0"/>
        <v xml:space="preserve">  </v>
      </c>
      <c r="B13" s="69"/>
      <c r="C13" s="68"/>
      <c r="D13" s="69"/>
      <c r="E13" s="70" t="s">
        <v>1</v>
      </c>
      <c r="F13" s="70" t="s">
        <v>1</v>
      </c>
      <c r="G13" s="69"/>
      <c r="H13" s="70" t="s">
        <v>1</v>
      </c>
      <c r="I13" s="70" t="s">
        <v>1</v>
      </c>
      <c r="J13" s="70" t="s">
        <v>1</v>
      </c>
      <c r="K13" s="69" t="s">
        <v>1</v>
      </c>
      <c r="L13" s="56"/>
    </row>
    <row r="14" spans="1:12" x14ac:dyDescent="0.3">
      <c r="A14" s="82" t="str">
        <f t="shared" si="0"/>
        <v xml:space="preserve">  </v>
      </c>
      <c r="B14" s="69"/>
      <c r="C14" s="68"/>
      <c r="D14" s="69"/>
      <c r="E14" s="70" t="s">
        <v>1</v>
      </c>
      <c r="F14" s="70" t="s">
        <v>1</v>
      </c>
      <c r="G14" s="69"/>
      <c r="H14" s="70" t="s">
        <v>1</v>
      </c>
      <c r="I14" s="70" t="s">
        <v>1</v>
      </c>
      <c r="J14" s="70" t="s">
        <v>1</v>
      </c>
      <c r="K14" s="69" t="s">
        <v>1</v>
      </c>
      <c r="L14" s="56"/>
    </row>
    <row r="15" spans="1:12" x14ac:dyDescent="0.3">
      <c r="A15" s="82" t="str">
        <f t="shared" si="0"/>
        <v xml:space="preserve">  </v>
      </c>
      <c r="B15" s="69"/>
      <c r="C15" s="68"/>
      <c r="D15" s="69"/>
      <c r="E15" s="70" t="s">
        <v>1</v>
      </c>
      <c r="F15" s="70" t="s">
        <v>1</v>
      </c>
      <c r="G15" s="69"/>
      <c r="H15" s="70" t="s">
        <v>1</v>
      </c>
      <c r="I15" s="70" t="s">
        <v>1</v>
      </c>
      <c r="J15" s="70" t="s">
        <v>1</v>
      </c>
      <c r="K15" s="69" t="s">
        <v>1</v>
      </c>
      <c r="L15" s="56"/>
    </row>
    <row r="16" spans="1:12" x14ac:dyDescent="0.3">
      <c r="A16" s="82" t="str">
        <f t="shared" si="0"/>
        <v xml:space="preserve">  </v>
      </c>
      <c r="B16" s="69"/>
      <c r="C16" s="68"/>
      <c r="D16" s="69"/>
      <c r="E16" s="70" t="s">
        <v>1</v>
      </c>
      <c r="F16" s="70" t="s">
        <v>1</v>
      </c>
      <c r="G16" s="69"/>
      <c r="H16" s="70" t="s">
        <v>1</v>
      </c>
      <c r="I16" s="70" t="s">
        <v>1</v>
      </c>
      <c r="J16" s="70" t="s">
        <v>1</v>
      </c>
      <c r="K16" s="69" t="s">
        <v>1</v>
      </c>
      <c r="L16" s="56"/>
    </row>
    <row r="17" spans="1:12" x14ac:dyDescent="0.3">
      <c r="A17" s="82" t="str">
        <f t="shared" si="0"/>
        <v xml:space="preserve">  </v>
      </c>
      <c r="B17" s="69"/>
      <c r="C17" s="68"/>
      <c r="D17" s="69"/>
      <c r="E17" s="70" t="s">
        <v>1</v>
      </c>
      <c r="F17" s="70" t="s">
        <v>1</v>
      </c>
      <c r="G17" s="69"/>
      <c r="H17" s="70" t="s">
        <v>1</v>
      </c>
      <c r="I17" s="70" t="s">
        <v>1</v>
      </c>
      <c r="J17" s="70" t="s">
        <v>1</v>
      </c>
      <c r="K17" s="69" t="s">
        <v>1</v>
      </c>
      <c r="L17" s="56"/>
    </row>
    <row r="18" spans="1:12" x14ac:dyDescent="0.3">
      <c r="A18" s="82" t="str">
        <f t="shared" si="0"/>
        <v xml:space="preserve">  </v>
      </c>
      <c r="B18" s="69"/>
      <c r="C18" s="68"/>
      <c r="D18" s="69"/>
      <c r="E18" s="70" t="s">
        <v>1</v>
      </c>
      <c r="F18" s="70" t="s">
        <v>1</v>
      </c>
      <c r="G18" s="69"/>
      <c r="H18" s="70" t="s">
        <v>1</v>
      </c>
      <c r="I18" s="70" t="s">
        <v>1</v>
      </c>
      <c r="J18" s="70" t="s">
        <v>1</v>
      </c>
      <c r="K18" s="69" t="s">
        <v>1</v>
      </c>
      <c r="L18" s="56"/>
    </row>
    <row r="19" spans="1:12" x14ac:dyDescent="0.3">
      <c r="A19" s="82" t="str">
        <f t="shared" si="0"/>
        <v xml:space="preserve">  </v>
      </c>
      <c r="B19" s="69"/>
      <c r="C19" s="68"/>
      <c r="D19" s="69"/>
      <c r="E19" s="70" t="s">
        <v>1</v>
      </c>
      <c r="F19" s="70" t="s">
        <v>1</v>
      </c>
      <c r="G19" s="69"/>
      <c r="H19" s="70" t="s">
        <v>1</v>
      </c>
      <c r="I19" s="70" t="s">
        <v>1</v>
      </c>
      <c r="J19" s="70" t="s">
        <v>1</v>
      </c>
      <c r="K19" s="69" t="s">
        <v>1</v>
      </c>
      <c r="L19" s="56"/>
    </row>
    <row r="20" spans="1:12" x14ac:dyDescent="0.3">
      <c r="A20" s="82" t="str">
        <f t="shared" si="0"/>
        <v xml:space="preserve">  </v>
      </c>
      <c r="B20" s="69"/>
      <c r="C20" s="68"/>
      <c r="D20" s="69"/>
      <c r="E20" s="70" t="s">
        <v>1</v>
      </c>
      <c r="F20" s="70" t="s">
        <v>1</v>
      </c>
      <c r="G20" s="69"/>
      <c r="H20" s="70" t="s">
        <v>1</v>
      </c>
      <c r="I20" s="70" t="s">
        <v>1</v>
      </c>
      <c r="J20" s="70" t="s">
        <v>1</v>
      </c>
      <c r="K20" s="69" t="s">
        <v>1</v>
      </c>
      <c r="L20" s="56"/>
    </row>
    <row r="21" spans="1:12" x14ac:dyDescent="0.3">
      <c r="A21" s="82" t="str">
        <f t="shared" si="0"/>
        <v xml:space="preserve">  </v>
      </c>
      <c r="B21" s="69"/>
      <c r="C21" s="68"/>
      <c r="D21" s="69"/>
      <c r="E21" s="70" t="s">
        <v>1</v>
      </c>
      <c r="F21" s="70" t="s">
        <v>1</v>
      </c>
      <c r="G21" s="69"/>
      <c r="H21" s="70" t="s">
        <v>1</v>
      </c>
      <c r="I21" s="70" t="s">
        <v>1</v>
      </c>
      <c r="J21" s="70" t="s">
        <v>1</v>
      </c>
      <c r="K21" s="69" t="s">
        <v>1</v>
      </c>
      <c r="L21" s="56"/>
    </row>
    <row r="22" spans="1:12" x14ac:dyDescent="0.3">
      <c r="A22" s="82" t="str">
        <f t="shared" si="0"/>
        <v xml:space="preserve">  </v>
      </c>
      <c r="B22" s="69"/>
      <c r="C22" s="68"/>
      <c r="D22" s="69"/>
      <c r="E22" s="70" t="s">
        <v>1</v>
      </c>
      <c r="F22" s="70" t="s">
        <v>1</v>
      </c>
      <c r="G22" s="69"/>
      <c r="H22" s="70" t="s">
        <v>1</v>
      </c>
      <c r="I22" s="70" t="s">
        <v>1</v>
      </c>
      <c r="J22" s="70" t="s">
        <v>1</v>
      </c>
      <c r="K22" s="69" t="s">
        <v>1</v>
      </c>
      <c r="L22" s="56"/>
    </row>
    <row r="23" spans="1:12" x14ac:dyDescent="0.3">
      <c r="A23" s="82" t="str">
        <f t="shared" si="0"/>
        <v xml:space="preserve">  </v>
      </c>
      <c r="B23" s="69"/>
      <c r="C23" s="68"/>
      <c r="D23" s="69"/>
      <c r="E23" s="70" t="s">
        <v>1</v>
      </c>
      <c r="F23" s="70" t="s">
        <v>1</v>
      </c>
      <c r="G23" s="69"/>
      <c r="H23" s="70" t="s">
        <v>1</v>
      </c>
      <c r="I23" s="70" t="s">
        <v>1</v>
      </c>
      <c r="J23" s="70" t="s">
        <v>1</v>
      </c>
      <c r="K23" s="69" t="s">
        <v>1</v>
      </c>
      <c r="L23" s="56"/>
    </row>
    <row r="24" spans="1:12" x14ac:dyDescent="0.3">
      <c r="A24" s="82" t="str">
        <f t="shared" si="0"/>
        <v xml:space="preserve">  </v>
      </c>
      <c r="B24" s="69"/>
      <c r="C24" s="68"/>
      <c r="D24" s="69"/>
      <c r="E24" s="70" t="s">
        <v>1</v>
      </c>
      <c r="F24" s="70" t="s">
        <v>1</v>
      </c>
      <c r="G24" s="69"/>
      <c r="H24" s="70" t="s">
        <v>1</v>
      </c>
      <c r="I24" s="70" t="s">
        <v>1</v>
      </c>
      <c r="J24" s="70" t="s">
        <v>1</v>
      </c>
      <c r="K24" s="69" t="s">
        <v>1</v>
      </c>
      <c r="L24" s="56"/>
    </row>
    <row r="25" spans="1:12" x14ac:dyDescent="0.3">
      <c r="A25" s="82" t="str">
        <f t="shared" si="0"/>
        <v xml:space="preserve">  </v>
      </c>
      <c r="B25" s="69"/>
      <c r="C25" s="68"/>
      <c r="D25" s="69"/>
      <c r="E25" s="70" t="s">
        <v>1</v>
      </c>
      <c r="F25" s="70" t="s">
        <v>1</v>
      </c>
      <c r="G25" s="69"/>
      <c r="H25" s="70" t="s">
        <v>1</v>
      </c>
      <c r="I25" s="70" t="s">
        <v>1</v>
      </c>
      <c r="J25" s="70" t="s">
        <v>1</v>
      </c>
      <c r="K25" s="69" t="s">
        <v>1</v>
      </c>
      <c r="L25" s="56"/>
    </row>
    <row r="26" spans="1:12" x14ac:dyDescent="0.3">
      <c r="A26" s="82" t="str">
        <f t="shared" si="0"/>
        <v xml:space="preserve">  </v>
      </c>
      <c r="B26" s="69"/>
      <c r="C26" s="68"/>
      <c r="D26" s="69"/>
      <c r="E26" s="70" t="s">
        <v>1</v>
      </c>
      <c r="F26" s="70" t="s">
        <v>1</v>
      </c>
      <c r="G26" s="69"/>
      <c r="H26" s="70" t="s">
        <v>1</v>
      </c>
      <c r="I26" s="70" t="s">
        <v>1</v>
      </c>
      <c r="J26" s="70" t="s">
        <v>1</v>
      </c>
      <c r="K26" s="69" t="s">
        <v>1</v>
      </c>
      <c r="L26" s="56"/>
    </row>
    <row r="27" spans="1:12" x14ac:dyDescent="0.3">
      <c r="A27" s="82" t="str">
        <f t="shared" si="0"/>
        <v xml:space="preserve">  </v>
      </c>
      <c r="B27" s="69"/>
      <c r="C27" s="68"/>
      <c r="D27" s="69"/>
      <c r="E27" s="70" t="s">
        <v>1</v>
      </c>
      <c r="F27" s="70" t="s">
        <v>1</v>
      </c>
      <c r="G27" s="69"/>
      <c r="H27" s="70" t="s">
        <v>1</v>
      </c>
      <c r="I27" s="70" t="s">
        <v>1</v>
      </c>
      <c r="J27" s="70" t="s">
        <v>1</v>
      </c>
      <c r="K27" s="69" t="s">
        <v>1</v>
      </c>
      <c r="L27" s="56"/>
    </row>
    <row r="28" spans="1:12" x14ac:dyDescent="0.3">
      <c r="A28" s="82" t="str">
        <f t="shared" si="0"/>
        <v xml:space="preserve">  </v>
      </c>
      <c r="B28" s="69"/>
      <c r="C28" s="68"/>
      <c r="D28" s="69"/>
      <c r="E28" s="70" t="s">
        <v>1</v>
      </c>
      <c r="F28" s="70" t="s">
        <v>1</v>
      </c>
      <c r="G28" s="69"/>
      <c r="H28" s="70" t="s">
        <v>1</v>
      </c>
      <c r="I28" s="70" t="s">
        <v>1</v>
      </c>
      <c r="J28" s="70" t="s">
        <v>1</v>
      </c>
      <c r="K28" s="69" t="s">
        <v>1</v>
      </c>
      <c r="L28" s="56"/>
    </row>
    <row r="29" spans="1:12" x14ac:dyDescent="0.3">
      <c r="A29" s="82" t="str">
        <f t="shared" si="0"/>
        <v xml:space="preserve">  </v>
      </c>
      <c r="B29" s="69"/>
      <c r="C29" s="68"/>
      <c r="D29" s="69"/>
      <c r="E29" s="70" t="s">
        <v>1</v>
      </c>
      <c r="F29" s="70" t="s">
        <v>1</v>
      </c>
      <c r="G29" s="69"/>
      <c r="H29" s="70" t="s">
        <v>1</v>
      </c>
      <c r="I29" s="70" t="s">
        <v>1</v>
      </c>
      <c r="J29" s="70" t="s">
        <v>1</v>
      </c>
      <c r="K29" s="69" t="s">
        <v>1</v>
      </c>
      <c r="L29" s="56"/>
    </row>
    <row r="30" spans="1:12" x14ac:dyDescent="0.3">
      <c r="A30" s="82" t="str">
        <f t="shared" si="0"/>
        <v xml:space="preserve">  </v>
      </c>
      <c r="B30" s="69"/>
      <c r="C30" s="68"/>
      <c r="D30" s="69"/>
      <c r="E30" s="70" t="s">
        <v>1</v>
      </c>
      <c r="F30" s="70" t="s">
        <v>1</v>
      </c>
      <c r="G30" s="69"/>
      <c r="H30" s="70" t="s">
        <v>1</v>
      </c>
      <c r="I30" s="70" t="s">
        <v>1</v>
      </c>
      <c r="J30" s="70" t="s">
        <v>1</v>
      </c>
      <c r="K30" s="69" t="s">
        <v>1</v>
      </c>
      <c r="L30" s="56"/>
    </row>
    <row r="31" spans="1:12" x14ac:dyDescent="0.3">
      <c r="A31" s="82" t="str">
        <f t="shared" si="0"/>
        <v xml:space="preserve">  </v>
      </c>
      <c r="B31" s="69"/>
      <c r="C31" s="68"/>
      <c r="D31" s="69"/>
      <c r="E31" s="70" t="s">
        <v>1</v>
      </c>
      <c r="F31" s="70" t="s">
        <v>1</v>
      </c>
      <c r="G31" s="69"/>
      <c r="H31" s="70" t="s">
        <v>1</v>
      </c>
      <c r="I31" s="70" t="s">
        <v>1</v>
      </c>
      <c r="J31" s="70" t="s">
        <v>1</v>
      </c>
      <c r="K31" s="69" t="s">
        <v>1</v>
      </c>
      <c r="L31" s="56"/>
    </row>
    <row r="32" spans="1:12" x14ac:dyDescent="0.3">
      <c r="A32" s="82" t="str">
        <f t="shared" si="0"/>
        <v xml:space="preserve">  </v>
      </c>
      <c r="B32" s="69"/>
      <c r="C32" s="68"/>
      <c r="D32" s="69"/>
      <c r="E32" s="70" t="s">
        <v>1</v>
      </c>
      <c r="F32" s="70" t="s">
        <v>1</v>
      </c>
      <c r="G32" s="69"/>
      <c r="H32" s="70" t="s">
        <v>1</v>
      </c>
      <c r="I32" s="70" t="s">
        <v>1</v>
      </c>
      <c r="J32" s="70" t="s">
        <v>1</v>
      </c>
      <c r="K32" s="69" t="s">
        <v>1</v>
      </c>
      <c r="L32" s="56"/>
    </row>
    <row r="33" spans="1:12" x14ac:dyDescent="0.3">
      <c r="A33" s="82" t="str">
        <f t="shared" si="0"/>
        <v xml:space="preserve">  </v>
      </c>
      <c r="B33" s="69"/>
      <c r="C33" s="68"/>
      <c r="D33" s="69"/>
      <c r="E33" s="70" t="s">
        <v>1</v>
      </c>
      <c r="F33" s="70" t="s">
        <v>1</v>
      </c>
      <c r="G33" s="69"/>
      <c r="H33" s="70" t="s">
        <v>1</v>
      </c>
      <c r="I33" s="70" t="s">
        <v>1</v>
      </c>
      <c r="J33" s="70" t="s">
        <v>1</v>
      </c>
      <c r="K33" s="69" t="s">
        <v>1</v>
      </c>
      <c r="L33" s="56"/>
    </row>
    <row r="34" spans="1:12" x14ac:dyDescent="0.3">
      <c r="A34" s="82" t="str">
        <f t="shared" si="0"/>
        <v xml:space="preserve">  </v>
      </c>
      <c r="B34" s="69"/>
      <c r="C34" s="68"/>
      <c r="D34" s="69"/>
      <c r="E34" s="70" t="s">
        <v>1</v>
      </c>
      <c r="F34" s="70" t="s">
        <v>1</v>
      </c>
      <c r="G34" s="69"/>
      <c r="H34" s="70" t="s">
        <v>1</v>
      </c>
      <c r="I34" s="70" t="s">
        <v>1</v>
      </c>
      <c r="J34" s="70" t="s">
        <v>1</v>
      </c>
      <c r="K34" s="69" t="s">
        <v>1</v>
      </c>
      <c r="L34" s="56"/>
    </row>
    <row r="35" spans="1:12" x14ac:dyDescent="0.3">
      <c r="A35" s="82" t="str">
        <f t="shared" si="0"/>
        <v xml:space="preserve">  </v>
      </c>
      <c r="B35" s="69"/>
      <c r="C35" s="68"/>
      <c r="D35" s="69"/>
      <c r="E35" s="70" t="s">
        <v>1</v>
      </c>
      <c r="F35" s="70" t="s">
        <v>1</v>
      </c>
      <c r="G35" s="69"/>
      <c r="H35" s="70" t="s">
        <v>1</v>
      </c>
      <c r="I35" s="70" t="s">
        <v>1</v>
      </c>
      <c r="J35" s="70" t="s">
        <v>1</v>
      </c>
      <c r="K35" s="69" t="s">
        <v>1</v>
      </c>
      <c r="L35" s="56"/>
    </row>
    <row r="36" spans="1:12" x14ac:dyDescent="0.3">
      <c r="A36" s="82" t="str">
        <f t="shared" si="0"/>
        <v xml:space="preserve">  </v>
      </c>
      <c r="B36" s="69"/>
      <c r="C36" s="68"/>
      <c r="D36" s="69"/>
      <c r="E36" s="70" t="s">
        <v>1</v>
      </c>
      <c r="F36" s="70" t="s">
        <v>1</v>
      </c>
      <c r="G36" s="69"/>
      <c r="H36" s="70" t="s">
        <v>1</v>
      </c>
      <c r="I36" s="70" t="s">
        <v>1</v>
      </c>
      <c r="J36" s="70" t="s">
        <v>1</v>
      </c>
      <c r="K36" s="69" t="s">
        <v>1</v>
      </c>
      <c r="L36" s="56"/>
    </row>
    <row r="37" spans="1:12" x14ac:dyDescent="0.3">
      <c r="A37" s="82" t="str">
        <f t="shared" si="0"/>
        <v xml:space="preserve">  </v>
      </c>
      <c r="B37" s="69"/>
      <c r="C37" s="68"/>
      <c r="D37" s="69"/>
      <c r="E37" s="70" t="s">
        <v>1</v>
      </c>
      <c r="F37" s="70" t="s">
        <v>1</v>
      </c>
      <c r="G37" s="69"/>
      <c r="H37" s="70" t="s">
        <v>1</v>
      </c>
      <c r="I37" s="70" t="s">
        <v>1</v>
      </c>
      <c r="J37" s="70" t="s">
        <v>1</v>
      </c>
      <c r="K37" s="69" t="s">
        <v>1</v>
      </c>
      <c r="L37" s="56"/>
    </row>
    <row r="38" spans="1:12" x14ac:dyDescent="0.3">
      <c r="A38" s="82" t="str">
        <f t="shared" si="0"/>
        <v xml:space="preserve">  </v>
      </c>
      <c r="B38" s="69"/>
      <c r="C38" s="68"/>
      <c r="D38" s="69"/>
      <c r="E38" s="70" t="s">
        <v>1</v>
      </c>
      <c r="F38" s="70" t="s">
        <v>1</v>
      </c>
      <c r="G38" s="69"/>
      <c r="H38" s="70" t="s">
        <v>1</v>
      </c>
      <c r="I38" s="70" t="s">
        <v>1</v>
      </c>
      <c r="J38" s="70" t="s">
        <v>1</v>
      </c>
      <c r="K38" s="69" t="s">
        <v>1</v>
      </c>
      <c r="L38" s="56"/>
    </row>
    <row r="39" spans="1:12" x14ac:dyDescent="0.3">
      <c r="A39" s="82" t="str">
        <f t="shared" si="0"/>
        <v xml:space="preserve">  </v>
      </c>
      <c r="B39" s="69"/>
      <c r="C39" s="68"/>
      <c r="D39" s="69"/>
      <c r="E39" s="70" t="s">
        <v>1</v>
      </c>
      <c r="F39" s="70" t="s">
        <v>1</v>
      </c>
      <c r="G39" s="69"/>
      <c r="H39" s="70" t="s">
        <v>1</v>
      </c>
      <c r="I39" s="70" t="s">
        <v>1</v>
      </c>
      <c r="J39" s="70" t="s">
        <v>1</v>
      </c>
      <c r="K39" s="69" t="s">
        <v>1</v>
      </c>
      <c r="L39" s="56"/>
    </row>
    <row r="40" spans="1:12" x14ac:dyDescent="0.3">
      <c r="A40" s="82" t="str">
        <f t="shared" si="0"/>
        <v xml:space="preserve">  </v>
      </c>
      <c r="B40" s="69"/>
      <c r="C40" s="68"/>
      <c r="D40" s="69"/>
      <c r="E40" s="70" t="s">
        <v>1</v>
      </c>
      <c r="F40" s="70" t="s">
        <v>1</v>
      </c>
      <c r="G40" s="69"/>
      <c r="H40" s="70" t="s">
        <v>1</v>
      </c>
      <c r="I40" s="70" t="s">
        <v>1</v>
      </c>
      <c r="J40" s="70" t="s">
        <v>1</v>
      </c>
      <c r="K40" s="69" t="s">
        <v>1</v>
      </c>
      <c r="L40" s="56"/>
    </row>
    <row r="41" spans="1:12" x14ac:dyDescent="0.3">
      <c r="A41" s="82" t="str">
        <f t="shared" si="0"/>
        <v xml:space="preserve">  </v>
      </c>
      <c r="B41" s="69"/>
      <c r="C41" s="68"/>
      <c r="D41" s="69"/>
      <c r="E41" s="70" t="s">
        <v>1</v>
      </c>
      <c r="F41" s="70" t="s">
        <v>1</v>
      </c>
      <c r="G41" s="69"/>
      <c r="H41" s="70" t="s">
        <v>1</v>
      </c>
      <c r="I41" s="70" t="s">
        <v>1</v>
      </c>
      <c r="J41" s="70" t="s">
        <v>1</v>
      </c>
      <c r="K41" s="69" t="s">
        <v>1</v>
      </c>
      <c r="L41" s="56"/>
    </row>
    <row r="42" spans="1:12" x14ac:dyDescent="0.3">
      <c r="A42" s="82" t="str">
        <f t="shared" si="0"/>
        <v xml:space="preserve">  </v>
      </c>
      <c r="B42" s="69"/>
      <c r="C42" s="68"/>
      <c r="D42" s="69"/>
      <c r="E42" s="70" t="s">
        <v>1</v>
      </c>
      <c r="F42" s="70" t="s">
        <v>1</v>
      </c>
      <c r="G42" s="69"/>
      <c r="H42" s="70" t="s">
        <v>1</v>
      </c>
      <c r="I42" s="70" t="s">
        <v>1</v>
      </c>
      <c r="J42" s="70" t="s">
        <v>1</v>
      </c>
      <c r="K42" s="69" t="s">
        <v>1</v>
      </c>
      <c r="L42" s="56"/>
    </row>
    <row r="43" spans="1:12" x14ac:dyDescent="0.3">
      <c r="A43" s="82" t="str">
        <f t="shared" si="0"/>
        <v xml:space="preserve">  </v>
      </c>
      <c r="B43" s="69"/>
      <c r="C43" s="68"/>
      <c r="D43" s="69"/>
      <c r="E43" s="70" t="s">
        <v>1</v>
      </c>
      <c r="F43" s="70" t="s">
        <v>1</v>
      </c>
      <c r="G43" s="69"/>
      <c r="H43" s="70" t="s">
        <v>1</v>
      </c>
      <c r="I43" s="70" t="s">
        <v>1</v>
      </c>
      <c r="J43" s="70" t="s">
        <v>1</v>
      </c>
      <c r="K43" s="69" t="s">
        <v>1</v>
      </c>
      <c r="L43" s="56"/>
    </row>
    <row r="44" spans="1:12" x14ac:dyDescent="0.3">
      <c r="A44" s="82" t="str">
        <f t="shared" si="0"/>
        <v xml:space="preserve">  </v>
      </c>
      <c r="B44" s="69"/>
      <c r="C44" s="68"/>
      <c r="D44" s="69"/>
      <c r="E44" s="70" t="s">
        <v>1</v>
      </c>
      <c r="F44" s="70" t="s">
        <v>1</v>
      </c>
      <c r="G44" s="69"/>
      <c r="H44" s="70" t="s">
        <v>1</v>
      </c>
      <c r="I44" s="70" t="s">
        <v>1</v>
      </c>
      <c r="J44" s="70" t="s">
        <v>1</v>
      </c>
      <c r="K44" s="69" t="s">
        <v>1</v>
      </c>
      <c r="L44" s="56"/>
    </row>
    <row r="45" spans="1:12" x14ac:dyDescent="0.3">
      <c r="A45" s="82" t="str">
        <f t="shared" si="0"/>
        <v xml:space="preserve">  </v>
      </c>
      <c r="B45" s="69"/>
      <c r="C45" s="68"/>
      <c r="D45" s="69"/>
      <c r="E45" s="70" t="s">
        <v>1</v>
      </c>
      <c r="F45" s="70" t="s">
        <v>1</v>
      </c>
      <c r="G45" s="69"/>
      <c r="H45" s="70" t="s">
        <v>1</v>
      </c>
      <c r="I45" s="70" t="s">
        <v>1</v>
      </c>
      <c r="J45" s="70" t="s">
        <v>1</v>
      </c>
      <c r="K45" s="69" t="s">
        <v>1</v>
      </c>
      <c r="L45" s="56"/>
    </row>
    <row r="46" spans="1:12" x14ac:dyDescent="0.3">
      <c r="A46" s="82" t="str">
        <f t="shared" si="0"/>
        <v xml:space="preserve">  </v>
      </c>
      <c r="B46" s="69"/>
      <c r="C46" s="68"/>
      <c r="D46" s="69"/>
      <c r="E46" s="70" t="s">
        <v>1</v>
      </c>
      <c r="F46" s="70" t="s">
        <v>1</v>
      </c>
      <c r="G46" s="69"/>
      <c r="H46" s="70" t="s">
        <v>1</v>
      </c>
      <c r="I46" s="70" t="s">
        <v>1</v>
      </c>
      <c r="J46" s="70" t="s">
        <v>1</v>
      </c>
      <c r="K46" s="69" t="s">
        <v>1</v>
      </c>
      <c r="L46" s="56"/>
    </row>
    <row r="47" spans="1:12" x14ac:dyDescent="0.3">
      <c r="A47" s="82" t="str">
        <f t="shared" si="0"/>
        <v xml:space="preserve">  </v>
      </c>
      <c r="B47" s="69"/>
      <c r="C47" s="68"/>
      <c r="D47" s="69"/>
      <c r="E47" s="70" t="s">
        <v>1</v>
      </c>
      <c r="F47" s="70" t="s">
        <v>1</v>
      </c>
      <c r="G47" s="69"/>
      <c r="H47" s="70" t="s">
        <v>1</v>
      </c>
      <c r="I47" s="70" t="s">
        <v>1</v>
      </c>
      <c r="J47" s="70" t="s">
        <v>1</v>
      </c>
      <c r="K47" s="69" t="s">
        <v>1</v>
      </c>
      <c r="L47" s="56"/>
    </row>
    <row r="48" spans="1:12" x14ac:dyDescent="0.3">
      <c r="A48" s="82" t="str">
        <f t="shared" si="0"/>
        <v xml:space="preserve">  </v>
      </c>
      <c r="B48" s="69"/>
      <c r="C48" s="68"/>
      <c r="D48" s="69"/>
      <c r="E48" s="70" t="s">
        <v>1</v>
      </c>
      <c r="F48" s="70" t="s">
        <v>1</v>
      </c>
      <c r="G48" s="69"/>
      <c r="H48" s="70" t="s">
        <v>1</v>
      </c>
      <c r="I48" s="70" t="s">
        <v>1</v>
      </c>
      <c r="J48" s="70" t="s">
        <v>1</v>
      </c>
      <c r="K48" s="69" t="s">
        <v>1</v>
      </c>
      <c r="L48" s="56"/>
    </row>
    <row r="49" spans="1:12" x14ac:dyDescent="0.3">
      <c r="A49" s="82" t="str">
        <f t="shared" si="0"/>
        <v xml:space="preserve">  </v>
      </c>
      <c r="B49" s="69"/>
      <c r="C49" s="68"/>
      <c r="D49" s="69"/>
      <c r="E49" s="70" t="s">
        <v>1</v>
      </c>
      <c r="F49" s="70" t="s">
        <v>1</v>
      </c>
      <c r="G49" s="69"/>
      <c r="H49" s="70" t="s">
        <v>1</v>
      </c>
      <c r="I49" s="70" t="s">
        <v>1</v>
      </c>
      <c r="J49" s="70" t="s">
        <v>1</v>
      </c>
      <c r="K49" s="69" t="s">
        <v>1</v>
      </c>
      <c r="L49" s="56"/>
    </row>
    <row r="50" spans="1:12" x14ac:dyDescent="0.3">
      <c r="A50" s="82" t="str">
        <f t="shared" si="0"/>
        <v xml:space="preserve">  </v>
      </c>
      <c r="B50" s="69"/>
      <c r="C50" s="68"/>
      <c r="D50" s="69"/>
      <c r="E50" s="70" t="s">
        <v>1</v>
      </c>
      <c r="F50" s="70" t="s">
        <v>1</v>
      </c>
      <c r="G50" s="69"/>
      <c r="H50" s="70" t="s">
        <v>1</v>
      </c>
      <c r="I50" s="70" t="s">
        <v>1</v>
      </c>
      <c r="J50" s="70" t="s">
        <v>1</v>
      </c>
      <c r="K50" s="69" t="s">
        <v>1</v>
      </c>
      <c r="L50" s="56"/>
    </row>
    <row r="51" spans="1:12" x14ac:dyDescent="0.3">
      <c r="A51" s="82" t="str">
        <f t="shared" si="0"/>
        <v xml:space="preserve">  </v>
      </c>
      <c r="B51" s="69"/>
      <c r="C51" s="68"/>
      <c r="D51" s="69"/>
      <c r="E51" s="70" t="s">
        <v>1</v>
      </c>
      <c r="F51" s="70" t="s">
        <v>1</v>
      </c>
      <c r="G51" s="69"/>
      <c r="H51" s="70" t="s">
        <v>1</v>
      </c>
      <c r="I51" s="70" t="s">
        <v>1</v>
      </c>
      <c r="J51" s="70" t="s">
        <v>1</v>
      </c>
      <c r="K51" s="69" t="s">
        <v>1</v>
      </c>
      <c r="L51" s="56"/>
    </row>
    <row r="52" spans="1:12" x14ac:dyDescent="0.3">
      <c r="A52" s="82" t="str">
        <f t="shared" si="0"/>
        <v xml:space="preserve">  </v>
      </c>
      <c r="B52" s="69"/>
      <c r="C52" s="68"/>
      <c r="D52" s="69"/>
      <c r="E52" s="70" t="s">
        <v>1</v>
      </c>
      <c r="F52" s="70" t="s">
        <v>1</v>
      </c>
      <c r="G52" s="69"/>
      <c r="H52" s="70" t="s">
        <v>1</v>
      </c>
      <c r="I52" s="70" t="s">
        <v>1</v>
      </c>
      <c r="J52" s="70" t="s">
        <v>1</v>
      </c>
      <c r="K52" s="69" t="s">
        <v>1</v>
      </c>
      <c r="L52" s="56"/>
    </row>
    <row r="53" spans="1:12" x14ac:dyDescent="0.3">
      <c r="A53" s="82" t="str">
        <f t="shared" si="0"/>
        <v xml:space="preserve">  </v>
      </c>
      <c r="B53" s="69"/>
      <c r="C53" s="68"/>
      <c r="D53" s="69"/>
      <c r="E53" s="70" t="s">
        <v>1</v>
      </c>
      <c r="F53" s="70" t="s">
        <v>1</v>
      </c>
      <c r="G53" s="69"/>
      <c r="H53" s="70" t="s">
        <v>1</v>
      </c>
      <c r="I53" s="70" t="s">
        <v>1</v>
      </c>
      <c r="J53" s="70" t="s">
        <v>1</v>
      </c>
      <c r="K53" s="69" t="s">
        <v>1</v>
      </c>
      <c r="L53" s="56"/>
    </row>
    <row r="54" spans="1:12" x14ac:dyDescent="0.3">
      <c r="A54" s="82" t="str">
        <f t="shared" si="0"/>
        <v xml:space="preserve">  </v>
      </c>
      <c r="B54" s="69"/>
      <c r="C54" s="68"/>
      <c r="D54" s="69"/>
      <c r="E54" s="70" t="s">
        <v>1</v>
      </c>
      <c r="F54" s="70" t="s">
        <v>1</v>
      </c>
      <c r="G54" s="69"/>
      <c r="H54" s="70" t="s">
        <v>1</v>
      </c>
      <c r="I54" s="70" t="s">
        <v>1</v>
      </c>
      <c r="J54" s="70" t="s">
        <v>1</v>
      </c>
      <c r="K54" s="69" t="s">
        <v>1</v>
      </c>
      <c r="L54" s="56"/>
    </row>
    <row r="55" spans="1:12" x14ac:dyDescent="0.3">
      <c r="A55" s="82" t="str">
        <f t="shared" si="0"/>
        <v xml:space="preserve">  </v>
      </c>
      <c r="B55" s="69"/>
      <c r="C55" s="68"/>
      <c r="D55" s="69"/>
      <c r="E55" s="70" t="s">
        <v>1</v>
      </c>
      <c r="F55" s="70" t="s">
        <v>1</v>
      </c>
      <c r="G55" s="69"/>
      <c r="H55" s="70" t="s">
        <v>1</v>
      </c>
      <c r="I55" s="70" t="s">
        <v>1</v>
      </c>
      <c r="J55" s="70" t="s">
        <v>1</v>
      </c>
      <c r="K55" s="69" t="s">
        <v>1</v>
      </c>
      <c r="L55" s="56"/>
    </row>
    <row r="56" spans="1:12" x14ac:dyDescent="0.3">
      <c r="A56" s="82" t="str">
        <f t="shared" si="0"/>
        <v xml:space="preserve">  </v>
      </c>
      <c r="B56" s="69"/>
      <c r="C56" s="68"/>
      <c r="D56" s="69"/>
      <c r="E56" s="70" t="s">
        <v>1</v>
      </c>
      <c r="F56" s="70" t="s">
        <v>1</v>
      </c>
      <c r="G56" s="69"/>
      <c r="H56" s="70" t="s">
        <v>1</v>
      </c>
      <c r="I56" s="70" t="s">
        <v>1</v>
      </c>
      <c r="J56" s="70" t="s">
        <v>1</v>
      </c>
      <c r="K56" s="69" t="s">
        <v>1</v>
      </c>
      <c r="L56" s="56"/>
    </row>
    <row r="57" spans="1:12" x14ac:dyDescent="0.3">
      <c r="A57" s="82" t="str">
        <f t="shared" si="0"/>
        <v xml:space="preserve">  </v>
      </c>
      <c r="B57" s="69"/>
      <c r="C57" s="68"/>
      <c r="D57" s="69"/>
      <c r="E57" s="70" t="s">
        <v>1</v>
      </c>
      <c r="F57" s="70" t="s">
        <v>1</v>
      </c>
      <c r="G57" s="69"/>
      <c r="H57" s="70" t="s">
        <v>1</v>
      </c>
      <c r="I57" s="70" t="s">
        <v>1</v>
      </c>
      <c r="J57" s="70" t="s">
        <v>1</v>
      </c>
      <c r="K57" s="69" t="s">
        <v>1</v>
      </c>
      <c r="L57" s="56"/>
    </row>
    <row r="58" spans="1:12" x14ac:dyDescent="0.3">
      <c r="A58" s="82" t="str">
        <f t="shared" si="0"/>
        <v xml:space="preserve">  </v>
      </c>
      <c r="B58" s="69"/>
      <c r="C58" s="68"/>
      <c r="D58" s="69"/>
      <c r="E58" s="70" t="s">
        <v>1</v>
      </c>
      <c r="F58" s="70" t="s">
        <v>1</v>
      </c>
      <c r="G58" s="69"/>
      <c r="H58" s="70" t="s">
        <v>1</v>
      </c>
      <c r="I58" s="70" t="s">
        <v>1</v>
      </c>
      <c r="J58" s="70" t="s">
        <v>1</v>
      </c>
      <c r="K58" s="69" t="s">
        <v>1</v>
      </c>
      <c r="L58" s="56"/>
    </row>
    <row r="59" spans="1:12" x14ac:dyDescent="0.3">
      <c r="A59" s="82" t="str">
        <f t="shared" si="0"/>
        <v xml:space="preserve">  </v>
      </c>
      <c r="B59" s="69"/>
      <c r="C59" s="68"/>
      <c r="D59" s="69"/>
      <c r="E59" s="70" t="s">
        <v>1</v>
      </c>
      <c r="F59" s="70" t="s">
        <v>1</v>
      </c>
      <c r="G59" s="69"/>
      <c r="H59" s="70" t="s">
        <v>1</v>
      </c>
      <c r="I59" s="70" t="s">
        <v>1</v>
      </c>
      <c r="J59" s="70" t="s">
        <v>1</v>
      </c>
      <c r="K59" s="69" t="s">
        <v>1</v>
      </c>
      <c r="L59" s="56"/>
    </row>
    <row r="60" spans="1:12" x14ac:dyDescent="0.3">
      <c r="A60" s="82" t="str">
        <f t="shared" si="0"/>
        <v xml:space="preserve">  </v>
      </c>
      <c r="B60" s="69"/>
      <c r="C60" s="68"/>
      <c r="D60" s="69"/>
      <c r="E60" s="70" t="s">
        <v>1</v>
      </c>
      <c r="F60" s="70" t="s">
        <v>1</v>
      </c>
      <c r="G60" s="69"/>
      <c r="H60" s="70" t="s">
        <v>1</v>
      </c>
      <c r="I60" s="70" t="s">
        <v>1</v>
      </c>
      <c r="J60" s="70" t="s">
        <v>1</v>
      </c>
      <c r="K60" s="69" t="s">
        <v>1</v>
      </c>
      <c r="L60" s="56"/>
    </row>
    <row r="61" spans="1:12" x14ac:dyDescent="0.3">
      <c r="A61" s="82" t="str">
        <f t="shared" si="0"/>
        <v xml:space="preserve">  </v>
      </c>
      <c r="B61" s="69"/>
      <c r="C61" s="68"/>
      <c r="D61" s="69"/>
      <c r="E61" s="70" t="s">
        <v>1</v>
      </c>
      <c r="F61" s="70" t="s">
        <v>1</v>
      </c>
      <c r="G61" s="69"/>
      <c r="H61" s="70" t="s">
        <v>1</v>
      </c>
      <c r="I61" s="70" t="s">
        <v>1</v>
      </c>
      <c r="J61" s="70" t="s">
        <v>1</v>
      </c>
      <c r="K61" s="69" t="s">
        <v>1</v>
      </c>
      <c r="L61" s="56"/>
    </row>
    <row r="62" spans="1:12" x14ac:dyDescent="0.3">
      <c r="A62" s="82" t="str">
        <f t="shared" si="0"/>
        <v xml:space="preserve">  </v>
      </c>
      <c r="B62" s="69"/>
      <c r="C62" s="68"/>
      <c r="D62" s="69"/>
      <c r="E62" s="70" t="s">
        <v>1</v>
      </c>
      <c r="F62" s="70" t="s">
        <v>1</v>
      </c>
      <c r="G62" s="69"/>
      <c r="H62" s="70" t="s">
        <v>1</v>
      </c>
      <c r="I62" s="70" t="s">
        <v>1</v>
      </c>
      <c r="J62" s="70" t="s">
        <v>1</v>
      </c>
      <c r="K62" s="69" t="s">
        <v>1</v>
      </c>
      <c r="L62" s="56"/>
    </row>
    <row r="63" spans="1:12" x14ac:dyDescent="0.3">
      <c r="A63" s="82" t="str">
        <f t="shared" si="0"/>
        <v xml:space="preserve">  </v>
      </c>
      <c r="B63" s="69"/>
      <c r="C63" s="68"/>
      <c r="D63" s="69"/>
      <c r="E63" s="70" t="s">
        <v>1</v>
      </c>
      <c r="F63" s="70" t="s">
        <v>1</v>
      </c>
      <c r="G63" s="69"/>
      <c r="H63" s="70" t="s">
        <v>1</v>
      </c>
      <c r="I63" s="70" t="s">
        <v>1</v>
      </c>
      <c r="J63" s="70" t="s">
        <v>1</v>
      </c>
      <c r="K63" s="69" t="s">
        <v>1</v>
      </c>
      <c r="L63" s="56"/>
    </row>
    <row r="64" spans="1:12" x14ac:dyDescent="0.3">
      <c r="A64" s="82" t="str">
        <f t="shared" si="0"/>
        <v xml:space="preserve">  </v>
      </c>
      <c r="B64" s="69"/>
      <c r="C64" s="68"/>
      <c r="D64" s="69"/>
      <c r="E64" s="70" t="s">
        <v>1</v>
      </c>
      <c r="F64" s="70" t="s">
        <v>1</v>
      </c>
      <c r="G64" s="69"/>
      <c r="H64" s="70" t="s">
        <v>1</v>
      </c>
      <c r="I64" s="70" t="s">
        <v>1</v>
      </c>
      <c r="J64" s="70" t="s">
        <v>1</v>
      </c>
      <c r="K64" s="69" t="s">
        <v>1</v>
      </c>
      <c r="L64" s="56"/>
    </row>
    <row r="65" spans="1:12" x14ac:dyDescent="0.3">
      <c r="A65" s="82" t="str">
        <f t="shared" si="0"/>
        <v xml:space="preserve">  </v>
      </c>
      <c r="B65" s="69"/>
      <c r="C65" s="68"/>
      <c r="D65" s="69"/>
      <c r="E65" s="70" t="s">
        <v>1</v>
      </c>
      <c r="F65" s="70" t="s">
        <v>1</v>
      </c>
      <c r="G65" s="69"/>
      <c r="H65" s="70" t="s">
        <v>1</v>
      </c>
      <c r="I65" s="70" t="s">
        <v>1</v>
      </c>
      <c r="J65" s="70" t="s">
        <v>1</v>
      </c>
      <c r="K65" s="69" t="s">
        <v>1</v>
      </c>
      <c r="L65" s="56"/>
    </row>
    <row r="66" spans="1:12" x14ac:dyDescent="0.3">
      <c r="A66" s="82" t="str">
        <f t="shared" si="0"/>
        <v xml:space="preserve">  </v>
      </c>
      <c r="B66" s="69"/>
      <c r="C66" s="68"/>
      <c r="D66" s="69"/>
      <c r="E66" s="70" t="s">
        <v>1</v>
      </c>
      <c r="F66" s="70" t="s">
        <v>1</v>
      </c>
      <c r="G66" s="69"/>
      <c r="H66" s="70" t="s">
        <v>1</v>
      </c>
      <c r="I66" s="70" t="s">
        <v>1</v>
      </c>
      <c r="J66" s="70" t="s">
        <v>1</v>
      </c>
      <c r="K66" s="69" t="s">
        <v>1</v>
      </c>
      <c r="L66" s="56"/>
    </row>
    <row r="67" spans="1:12" x14ac:dyDescent="0.3">
      <c r="A67" s="82" t="str">
        <f t="shared" si="0"/>
        <v xml:space="preserve">  </v>
      </c>
      <c r="B67" s="69"/>
      <c r="C67" s="68"/>
      <c r="D67" s="69"/>
      <c r="E67" s="70" t="s">
        <v>1</v>
      </c>
      <c r="F67" s="70" t="s">
        <v>1</v>
      </c>
      <c r="G67" s="69"/>
      <c r="H67" s="70" t="s">
        <v>1</v>
      </c>
      <c r="I67" s="70" t="s">
        <v>1</v>
      </c>
      <c r="J67" s="70" t="s">
        <v>1</v>
      </c>
      <c r="K67" s="69" t="s">
        <v>1</v>
      </c>
      <c r="L67" s="56"/>
    </row>
    <row r="68" spans="1:12" x14ac:dyDescent="0.3">
      <c r="A68" s="82" t="str">
        <f t="shared" si="0"/>
        <v xml:space="preserve">  </v>
      </c>
      <c r="B68" s="69"/>
      <c r="C68" s="68"/>
      <c r="D68" s="69"/>
      <c r="E68" s="70" t="s">
        <v>1</v>
      </c>
      <c r="F68" s="70" t="s">
        <v>1</v>
      </c>
      <c r="G68" s="69"/>
      <c r="H68" s="70" t="s">
        <v>1</v>
      </c>
      <c r="I68" s="70" t="s">
        <v>1</v>
      </c>
      <c r="J68" s="70" t="s">
        <v>1</v>
      </c>
      <c r="K68" s="69" t="s">
        <v>1</v>
      </c>
      <c r="L68" s="56"/>
    </row>
    <row r="69" spans="1:12" x14ac:dyDescent="0.3">
      <c r="A69" s="82" t="str">
        <f t="shared" si="0"/>
        <v xml:space="preserve">  </v>
      </c>
      <c r="B69" s="69"/>
      <c r="C69" s="68"/>
      <c r="D69" s="69"/>
      <c r="E69" s="70" t="s">
        <v>1</v>
      </c>
      <c r="F69" s="70" t="s">
        <v>1</v>
      </c>
      <c r="G69" s="69"/>
      <c r="H69" s="70" t="s">
        <v>1</v>
      </c>
      <c r="I69" s="70" t="s">
        <v>1</v>
      </c>
      <c r="J69" s="70" t="s">
        <v>1</v>
      </c>
      <c r="K69" s="69" t="s">
        <v>1</v>
      </c>
      <c r="L69" s="56"/>
    </row>
    <row r="70" spans="1:12" x14ac:dyDescent="0.3">
      <c r="A70" s="82" t="str">
        <f t="shared" ref="A70:A133" si="1">CONCATENATE(C70," ",D70," ",B70)</f>
        <v xml:space="preserve">  </v>
      </c>
      <c r="B70" s="69"/>
      <c r="C70" s="68"/>
      <c r="D70" s="69"/>
      <c r="E70" s="70" t="s">
        <v>1</v>
      </c>
      <c r="F70" s="70" t="s">
        <v>1</v>
      </c>
      <c r="G70" s="69"/>
      <c r="H70" s="70" t="s">
        <v>1</v>
      </c>
      <c r="I70" s="70" t="s">
        <v>1</v>
      </c>
      <c r="J70" s="70" t="s">
        <v>1</v>
      </c>
      <c r="K70" s="69" t="s">
        <v>1</v>
      </c>
      <c r="L70" s="56"/>
    </row>
    <row r="71" spans="1:12" x14ac:dyDescent="0.3">
      <c r="A71" s="82" t="str">
        <f t="shared" si="1"/>
        <v xml:space="preserve">  </v>
      </c>
      <c r="B71" s="69"/>
      <c r="C71" s="68"/>
      <c r="D71" s="69"/>
      <c r="E71" s="70" t="s">
        <v>1</v>
      </c>
      <c r="F71" s="70" t="s">
        <v>1</v>
      </c>
      <c r="G71" s="69"/>
      <c r="H71" s="70" t="s">
        <v>1</v>
      </c>
      <c r="I71" s="70" t="s">
        <v>1</v>
      </c>
      <c r="J71" s="70" t="s">
        <v>1</v>
      </c>
      <c r="K71" s="69" t="s">
        <v>1</v>
      </c>
      <c r="L71" s="56"/>
    </row>
    <row r="72" spans="1:12" x14ac:dyDescent="0.3">
      <c r="A72" s="82" t="str">
        <f t="shared" si="1"/>
        <v xml:space="preserve">  </v>
      </c>
      <c r="B72" s="69"/>
      <c r="C72" s="68"/>
      <c r="D72" s="69"/>
      <c r="E72" s="70" t="s">
        <v>1</v>
      </c>
      <c r="F72" s="70" t="s">
        <v>1</v>
      </c>
      <c r="G72" s="69"/>
      <c r="H72" s="70" t="s">
        <v>1</v>
      </c>
      <c r="I72" s="70" t="s">
        <v>1</v>
      </c>
      <c r="J72" s="70" t="s">
        <v>1</v>
      </c>
      <c r="K72" s="69" t="s">
        <v>1</v>
      </c>
      <c r="L72" s="56"/>
    </row>
    <row r="73" spans="1:12" x14ac:dyDescent="0.3">
      <c r="A73" s="82" t="str">
        <f t="shared" si="1"/>
        <v xml:space="preserve">  </v>
      </c>
      <c r="B73" s="69"/>
      <c r="C73" s="68"/>
      <c r="D73" s="69"/>
      <c r="E73" s="70" t="s">
        <v>1</v>
      </c>
      <c r="F73" s="70" t="s">
        <v>1</v>
      </c>
      <c r="G73" s="69"/>
      <c r="H73" s="70" t="s">
        <v>1</v>
      </c>
      <c r="I73" s="70" t="s">
        <v>1</v>
      </c>
      <c r="J73" s="70" t="s">
        <v>1</v>
      </c>
      <c r="K73" s="69" t="s">
        <v>1</v>
      </c>
      <c r="L73" s="56"/>
    </row>
    <row r="74" spans="1:12" x14ac:dyDescent="0.3">
      <c r="A74" s="82" t="str">
        <f t="shared" si="1"/>
        <v xml:space="preserve">  </v>
      </c>
      <c r="B74" s="69"/>
      <c r="C74" s="68"/>
      <c r="D74" s="69"/>
      <c r="E74" s="70" t="s">
        <v>1</v>
      </c>
      <c r="F74" s="70" t="s">
        <v>1</v>
      </c>
      <c r="G74" s="69"/>
      <c r="H74" s="70" t="s">
        <v>1</v>
      </c>
      <c r="I74" s="70" t="s">
        <v>1</v>
      </c>
      <c r="J74" s="70" t="s">
        <v>1</v>
      </c>
      <c r="K74" s="69" t="s">
        <v>1</v>
      </c>
      <c r="L74" s="56"/>
    </row>
    <row r="75" spans="1:12" x14ac:dyDescent="0.3">
      <c r="A75" s="82" t="str">
        <f t="shared" si="1"/>
        <v xml:space="preserve">  </v>
      </c>
      <c r="B75" s="69"/>
      <c r="C75" s="68"/>
      <c r="D75" s="69"/>
      <c r="E75" s="70" t="s">
        <v>1</v>
      </c>
      <c r="F75" s="70" t="s">
        <v>1</v>
      </c>
      <c r="G75" s="69"/>
      <c r="H75" s="70" t="s">
        <v>1</v>
      </c>
      <c r="I75" s="70" t="s">
        <v>1</v>
      </c>
      <c r="J75" s="70" t="s">
        <v>1</v>
      </c>
      <c r="K75" s="69" t="s">
        <v>1</v>
      </c>
      <c r="L75" s="56"/>
    </row>
    <row r="76" spans="1:12" x14ac:dyDescent="0.3">
      <c r="A76" s="82" t="str">
        <f t="shared" si="1"/>
        <v xml:space="preserve">  </v>
      </c>
      <c r="B76" s="69"/>
      <c r="C76" s="68"/>
      <c r="D76" s="69"/>
      <c r="E76" s="70" t="s">
        <v>1</v>
      </c>
      <c r="F76" s="70" t="s">
        <v>1</v>
      </c>
      <c r="G76" s="69"/>
      <c r="H76" s="70" t="s">
        <v>1</v>
      </c>
      <c r="I76" s="70" t="s">
        <v>1</v>
      </c>
      <c r="J76" s="70" t="s">
        <v>1</v>
      </c>
      <c r="K76" s="69" t="s">
        <v>1</v>
      </c>
      <c r="L76" s="56"/>
    </row>
    <row r="77" spans="1:12" x14ac:dyDescent="0.3">
      <c r="A77" s="82" t="str">
        <f t="shared" si="1"/>
        <v xml:space="preserve">  </v>
      </c>
      <c r="B77" s="69"/>
      <c r="C77" s="68"/>
      <c r="D77" s="69"/>
      <c r="E77" s="70" t="s">
        <v>1</v>
      </c>
      <c r="F77" s="70" t="s">
        <v>1</v>
      </c>
      <c r="G77" s="69"/>
      <c r="H77" s="70" t="s">
        <v>1</v>
      </c>
      <c r="I77" s="70" t="s">
        <v>1</v>
      </c>
      <c r="J77" s="70" t="s">
        <v>1</v>
      </c>
      <c r="K77" s="69" t="s">
        <v>1</v>
      </c>
      <c r="L77" s="56"/>
    </row>
    <row r="78" spans="1:12" x14ac:dyDescent="0.3">
      <c r="A78" s="82" t="str">
        <f t="shared" si="1"/>
        <v xml:space="preserve">  </v>
      </c>
      <c r="B78" s="69"/>
      <c r="C78" s="68"/>
      <c r="D78" s="69"/>
      <c r="E78" s="70" t="s">
        <v>1</v>
      </c>
      <c r="F78" s="70" t="s">
        <v>1</v>
      </c>
      <c r="G78" s="69"/>
      <c r="H78" s="70" t="s">
        <v>1</v>
      </c>
      <c r="I78" s="70" t="s">
        <v>1</v>
      </c>
      <c r="J78" s="70" t="s">
        <v>1</v>
      </c>
      <c r="K78" s="69" t="s">
        <v>1</v>
      </c>
      <c r="L78" s="56"/>
    </row>
    <row r="79" spans="1:12" x14ac:dyDescent="0.3">
      <c r="A79" s="82" t="str">
        <f t="shared" si="1"/>
        <v xml:space="preserve">  </v>
      </c>
      <c r="B79" s="69"/>
      <c r="C79" s="68"/>
      <c r="D79" s="69"/>
      <c r="E79" s="70" t="s">
        <v>1</v>
      </c>
      <c r="F79" s="70" t="s">
        <v>1</v>
      </c>
      <c r="G79" s="69"/>
      <c r="H79" s="70" t="s">
        <v>1</v>
      </c>
      <c r="I79" s="70" t="s">
        <v>1</v>
      </c>
      <c r="J79" s="70" t="s">
        <v>1</v>
      </c>
      <c r="K79" s="69" t="s">
        <v>1</v>
      </c>
      <c r="L79" s="56"/>
    </row>
    <row r="80" spans="1:12" x14ac:dyDescent="0.3">
      <c r="A80" s="82" t="str">
        <f t="shared" si="1"/>
        <v xml:space="preserve">  </v>
      </c>
      <c r="B80" s="69"/>
      <c r="C80" s="68"/>
      <c r="D80" s="69"/>
      <c r="E80" s="70" t="s">
        <v>1</v>
      </c>
      <c r="F80" s="70" t="s">
        <v>1</v>
      </c>
      <c r="G80" s="69"/>
      <c r="H80" s="70" t="s">
        <v>1</v>
      </c>
      <c r="I80" s="70" t="s">
        <v>1</v>
      </c>
      <c r="J80" s="70" t="s">
        <v>1</v>
      </c>
      <c r="K80" s="69" t="s">
        <v>1</v>
      </c>
      <c r="L80" s="56"/>
    </row>
    <row r="81" spans="1:12" x14ac:dyDescent="0.3">
      <c r="A81" s="82" t="str">
        <f t="shared" si="1"/>
        <v xml:space="preserve">  </v>
      </c>
      <c r="B81" s="69"/>
      <c r="C81" s="68"/>
      <c r="D81" s="69"/>
      <c r="E81" s="70" t="s">
        <v>1</v>
      </c>
      <c r="F81" s="70" t="s">
        <v>1</v>
      </c>
      <c r="G81" s="69"/>
      <c r="H81" s="70" t="s">
        <v>1</v>
      </c>
      <c r="I81" s="70" t="s">
        <v>1</v>
      </c>
      <c r="J81" s="70" t="s">
        <v>1</v>
      </c>
      <c r="K81" s="69" t="s">
        <v>1</v>
      </c>
      <c r="L81" s="56"/>
    </row>
    <row r="82" spans="1:12" x14ac:dyDescent="0.3">
      <c r="A82" s="82" t="str">
        <f t="shared" si="1"/>
        <v xml:space="preserve">  </v>
      </c>
      <c r="B82" s="69"/>
      <c r="C82" s="68"/>
      <c r="D82" s="69"/>
      <c r="E82" s="70" t="s">
        <v>1</v>
      </c>
      <c r="F82" s="70" t="s">
        <v>1</v>
      </c>
      <c r="G82" s="69"/>
      <c r="H82" s="70" t="s">
        <v>1</v>
      </c>
      <c r="I82" s="70" t="s">
        <v>1</v>
      </c>
      <c r="J82" s="70" t="s">
        <v>1</v>
      </c>
      <c r="K82" s="69" t="s">
        <v>1</v>
      </c>
      <c r="L82" s="56"/>
    </row>
    <row r="83" spans="1:12" x14ac:dyDescent="0.3">
      <c r="A83" s="82" t="str">
        <f t="shared" si="1"/>
        <v xml:space="preserve">  </v>
      </c>
      <c r="B83" s="69"/>
      <c r="C83" s="68"/>
      <c r="D83" s="69"/>
      <c r="E83" s="70" t="s">
        <v>1</v>
      </c>
      <c r="F83" s="70" t="s">
        <v>1</v>
      </c>
      <c r="G83" s="69"/>
      <c r="H83" s="70" t="s">
        <v>1</v>
      </c>
      <c r="I83" s="70" t="s">
        <v>1</v>
      </c>
      <c r="J83" s="70" t="s">
        <v>1</v>
      </c>
      <c r="K83" s="69" t="s">
        <v>1</v>
      </c>
      <c r="L83" s="56"/>
    </row>
    <row r="84" spans="1:12" x14ac:dyDescent="0.3">
      <c r="A84" s="82" t="str">
        <f t="shared" si="1"/>
        <v xml:space="preserve">  </v>
      </c>
      <c r="B84" s="69"/>
      <c r="C84" s="68"/>
      <c r="D84" s="69"/>
      <c r="E84" s="70" t="s">
        <v>1</v>
      </c>
      <c r="F84" s="70" t="s">
        <v>1</v>
      </c>
      <c r="G84" s="69"/>
      <c r="H84" s="70" t="s">
        <v>1</v>
      </c>
      <c r="I84" s="70" t="s">
        <v>1</v>
      </c>
      <c r="J84" s="70" t="s">
        <v>1</v>
      </c>
      <c r="K84" s="69" t="s">
        <v>1</v>
      </c>
      <c r="L84" s="56"/>
    </row>
    <row r="85" spans="1:12" x14ac:dyDescent="0.3">
      <c r="A85" s="82" t="str">
        <f t="shared" si="1"/>
        <v xml:space="preserve">  </v>
      </c>
      <c r="B85" s="69"/>
      <c r="C85" s="68"/>
      <c r="D85" s="69"/>
      <c r="E85" s="70" t="s">
        <v>1</v>
      </c>
      <c r="F85" s="70" t="s">
        <v>1</v>
      </c>
      <c r="G85" s="69"/>
      <c r="H85" s="70" t="s">
        <v>1</v>
      </c>
      <c r="I85" s="70" t="s">
        <v>1</v>
      </c>
      <c r="J85" s="70" t="s">
        <v>1</v>
      </c>
      <c r="K85" s="69" t="s">
        <v>1</v>
      </c>
      <c r="L85" s="56"/>
    </row>
    <row r="86" spans="1:12" x14ac:dyDescent="0.3">
      <c r="A86" s="82" t="str">
        <f t="shared" si="1"/>
        <v xml:space="preserve">  </v>
      </c>
      <c r="B86" s="69"/>
      <c r="C86" s="68"/>
      <c r="D86" s="69"/>
      <c r="E86" s="70" t="s">
        <v>1</v>
      </c>
      <c r="F86" s="70" t="s">
        <v>1</v>
      </c>
      <c r="G86" s="69"/>
      <c r="H86" s="70" t="s">
        <v>1</v>
      </c>
      <c r="I86" s="70" t="s">
        <v>1</v>
      </c>
      <c r="J86" s="70" t="s">
        <v>1</v>
      </c>
      <c r="K86" s="69" t="s">
        <v>1</v>
      </c>
      <c r="L86" s="56"/>
    </row>
    <row r="87" spans="1:12" x14ac:dyDescent="0.3">
      <c r="A87" s="82" t="str">
        <f t="shared" si="1"/>
        <v xml:space="preserve">  </v>
      </c>
      <c r="B87" s="69"/>
      <c r="C87" s="68"/>
      <c r="D87" s="69"/>
      <c r="E87" s="70" t="s">
        <v>1</v>
      </c>
      <c r="F87" s="70" t="s">
        <v>1</v>
      </c>
      <c r="G87" s="69"/>
      <c r="H87" s="70" t="s">
        <v>1</v>
      </c>
      <c r="I87" s="70" t="s">
        <v>1</v>
      </c>
      <c r="J87" s="70" t="s">
        <v>1</v>
      </c>
      <c r="K87" s="69" t="s">
        <v>1</v>
      </c>
      <c r="L87" s="56"/>
    </row>
    <row r="88" spans="1:12" x14ac:dyDescent="0.3">
      <c r="A88" s="82" t="str">
        <f t="shared" si="1"/>
        <v xml:space="preserve">  </v>
      </c>
      <c r="B88" s="69"/>
      <c r="C88" s="68"/>
      <c r="D88" s="69"/>
      <c r="E88" s="70" t="s">
        <v>1</v>
      </c>
      <c r="F88" s="70" t="s">
        <v>1</v>
      </c>
      <c r="G88" s="69"/>
      <c r="H88" s="70" t="s">
        <v>1</v>
      </c>
      <c r="I88" s="70" t="s">
        <v>1</v>
      </c>
      <c r="J88" s="70" t="s">
        <v>1</v>
      </c>
      <c r="K88" s="69" t="s">
        <v>1</v>
      </c>
      <c r="L88" s="56"/>
    </row>
    <row r="89" spans="1:12" x14ac:dyDescent="0.3">
      <c r="A89" s="82" t="str">
        <f t="shared" si="1"/>
        <v xml:space="preserve">  </v>
      </c>
      <c r="B89" s="69"/>
      <c r="C89" s="68"/>
      <c r="D89" s="69"/>
      <c r="E89" s="70" t="s">
        <v>1</v>
      </c>
      <c r="F89" s="70" t="s">
        <v>1</v>
      </c>
      <c r="G89" s="69"/>
      <c r="H89" s="70" t="s">
        <v>1</v>
      </c>
      <c r="I89" s="70" t="s">
        <v>1</v>
      </c>
      <c r="J89" s="70" t="s">
        <v>1</v>
      </c>
      <c r="K89" s="69" t="s">
        <v>1</v>
      </c>
      <c r="L89" s="56"/>
    </row>
    <row r="90" spans="1:12" x14ac:dyDescent="0.3">
      <c r="A90" s="82" t="str">
        <f t="shared" si="1"/>
        <v xml:space="preserve">  </v>
      </c>
      <c r="B90" s="69"/>
      <c r="C90" s="68"/>
      <c r="D90" s="69"/>
      <c r="E90" s="70" t="s">
        <v>1</v>
      </c>
      <c r="F90" s="70" t="s">
        <v>1</v>
      </c>
      <c r="G90" s="69"/>
      <c r="H90" s="70" t="s">
        <v>1</v>
      </c>
      <c r="I90" s="70" t="s">
        <v>1</v>
      </c>
      <c r="J90" s="70" t="s">
        <v>1</v>
      </c>
      <c r="K90" s="69" t="s">
        <v>1</v>
      </c>
      <c r="L90" s="56"/>
    </row>
    <row r="91" spans="1:12" x14ac:dyDescent="0.3">
      <c r="A91" s="82" t="str">
        <f t="shared" si="1"/>
        <v xml:space="preserve">  </v>
      </c>
      <c r="B91" s="69"/>
      <c r="C91" s="68"/>
      <c r="D91" s="69"/>
      <c r="E91" s="70" t="s">
        <v>1</v>
      </c>
      <c r="F91" s="70" t="s">
        <v>1</v>
      </c>
      <c r="G91" s="69"/>
      <c r="H91" s="70" t="s">
        <v>1</v>
      </c>
      <c r="I91" s="70" t="s">
        <v>1</v>
      </c>
      <c r="J91" s="70" t="s">
        <v>1</v>
      </c>
      <c r="K91" s="69" t="s">
        <v>1</v>
      </c>
      <c r="L91" s="56"/>
    </row>
    <row r="92" spans="1:12" x14ac:dyDescent="0.3">
      <c r="A92" s="82" t="str">
        <f t="shared" si="1"/>
        <v xml:space="preserve">  </v>
      </c>
      <c r="B92" s="69"/>
      <c r="C92" s="68"/>
      <c r="D92" s="69"/>
      <c r="E92" s="70" t="s">
        <v>1</v>
      </c>
      <c r="F92" s="70" t="s">
        <v>1</v>
      </c>
      <c r="G92" s="69"/>
      <c r="H92" s="70" t="s">
        <v>1</v>
      </c>
      <c r="I92" s="70" t="s">
        <v>1</v>
      </c>
      <c r="J92" s="70" t="s">
        <v>1</v>
      </c>
      <c r="K92" s="69" t="s">
        <v>1</v>
      </c>
      <c r="L92" s="56"/>
    </row>
    <row r="93" spans="1:12" x14ac:dyDescent="0.3">
      <c r="A93" s="82" t="str">
        <f t="shared" si="1"/>
        <v xml:space="preserve">  </v>
      </c>
      <c r="B93" s="69"/>
      <c r="C93" s="68"/>
      <c r="D93" s="69"/>
      <c r="E93" s="70" t="s">
        <v>1</v>
      </c>
      <c r="F93" s="70" t="s">
        <v>1</v>
      </c>
      <c r="G93" s="69"/>
      <c r="H93" s="70" t="s">
        <v>1</v>
      </c>
      <c r="I93" s="70" t="s">
        <v>1</v>
      </c>
      <c r="J93" s="70" t="s">
        <v>1</v>
      </c>
      <c r="K93" s="69" t="s">
        <v>1</v>
      </c>
      <c r="L93" s="56"/>
    </row>
    <row r="94" spans="1:12" x14ac:dyDescent="0.3">
      <c r="A94" s="82" t="str">
        <f t="shared" si="1"/>
        <v xml:space="preserve">  </v>
      </c>
      <c r="B94" s="69"/>
      <c r="C94" s="68"/>
      <c r="D94" s="69"/>
      <c r="E94" s="70" t="s">
        <v>1</v>
      </c>
      <c r="F94" s="70" t="s">
        <v>1</v>
      </c>
      <c r="G94" s="69"/>
      <c r="H94" s="70" t="s">
        <v>1</v>
      </c>
      <c r="I94" s="70" t="s">
        <v>1</v>
      </c>
      <c r="J94" s="70" t="s">
        <v>1</v>
      </c>
      <c r="K94" s="69" t="s">
        <v>1</v>
      </c>
      <c r="L94" s="56"/>
    </row>
    <row r="95" spans="1:12" x14ac:dyDescent="0.3">
      <c r="A95" s="82" t="str">
        <f t="shared" si="1"/>
        <v xml:space="preserve">  </v>
      </c>
      <c r="B95" s="69"/>
      <c r="C95" s="68"/>
      <c r="D95" s="69"/>
      <c r="E95" s="70" t="s">
        <v>1</v>
      </c>
      <c r="F95" s="70" t="s">
        <v>1</v>
      </c>
      <c r="G95" s="69"/>
      <c r="H95" s="70" t="s">
        <v>1</v>
      </c>
      <c r="I95" s="70" t="s">
        <v>1</v>
      </c>
      <c r="J95" s="70" t="s">
        <v>1</v>
      </c>
      <c r="K95" s="69" t="s">
        <v>1</v>
      </c>
      <c r="L95" s="56"/>
    </row>
    <row r="96" spans="1:12" x14ac:dyDescent="0.3">
      <c r="A96" s="82" t="str">
        <f t="shared" si="1"/>
        <v xml:space="preserve">  </v>
      </c>
      <c r="B96" s="69"/>
      <c r="C96" s="68"/>
      <c r="D96" s="69"/>
      <c r="E96" s="70" t="s">
        <v>1</v>
      </c>
      <c r="F96" s="70" t="s">
        <v>1</v>
      </c>
      <c r="G96" s="69"/>
      <c r="H96" s="70" t="s">
        <v>1</v>
      </c>
      <c r="I96" s="70" t="s">
        <v>1</v>
      </c>
      <c r="J96" s="70" t="s">
        <v>1</v>
      </c>
      <c r="K96" s="69" t="s">
        <v>1</v>
      </c>
      <c r="L96" s="56"/>
    </row>
    <row r="97" spans="1:12" x14ac:dyDescent="0.3">
      <c r="A97" s="82" t="str">
        <f t="shared" si="1"/>
        <v xml:space="preserve">  </v>
      </c>
      <c r="B97" s="69"/>
      <c r="C97" s="68"/>
      <c r="D97" s="69"/>
      <c r="E97" s="70" t="s">
        <v>1</v>
      </c>
      <c r="F97" s="70" t="s">
        <v>1</v>
      </c>
      <c r="G97" s="69"/>
      <c r="H97" s="70" t="s">
        <v>1</v>
      </c>
      <c r="I97" s="70" t="s">
        <v>1</v>
      </c>
      <c r="J97" s="70" t="s">
        <v>1</v>
      </c>
      <c r="K97" s="69" t="s">
        <v>1</v>
      </c>
      <c r="L97" s="56"/>
    </row>
    <row r="98" spans="1:12" x14ac:dyDescent="0.3">
      <c r="A98" s="82" t="str">
        <f t="shared" si="1"/>
        <v xml:space="preserve">  </v>
      </c>
      <c r="B98" s="69"/>
      <c r="C98" s="68"/>
      <c r="D98" s="69"/>
      <c r="E98" s="70" t="s">
        <v>1</v>
      </c>
      <c r="F98" s="70" t="s">
        <v>1</v>
      </c>
      <c r="G98" s="69"/>
      <c r="H98" s="70" t="s">
        <v>1</v>
      </c>
      <c r="I98" s="70" t="s">
        <v>1</v>
      </c>
      <c r="J98" s="70" t="s">
        <v>1</v>
      </c>
      <c r="K98" s="69" t="s">
        <v>1</v>
      </c>
      <c r="L98" s="56"/>
    </row>
    <row r="99" spans="1:12" x14ac:dyDescent="0.3">
      <c r="A99" s="82" t="str">
        <f t="shared" si="1"/>
        <v xml:space="preserve">  </v>
      </c>
      <c r="B99" s="69"/>
      <c r="C99" s="68"/>
      <c r="D99" s="69"/>
      <c r="E99" s="70" t="s">
        <v>1</v>
      </c>
      <c r="F99" s="70" t="s">
        <v>1</v>
      </c>
      <c r="G99" s="69"/>
      <c r="H99" s="70" t="s">
        <v>1</v>
      </c>
      <c r="I99" s="70" t="s">
        <v>1</v>
      </c>
      <c r="J99" s="70" t="s">
        <v>1</v>
      </c>
      <c r="K99" s="69" t="s">
        <v>1</v>
      </c>
      <c r="L99" s="56"/>
    </row>
    <row r="100" spans="1:12" x14ac:dyDescent="0.3">
      <c r="A100" s="82" t="str">
        <f t="shared" si="1"/>
        <v xml:space="preserve">  </v>
      </c>
      <c r="B100" s="69"/>
      <c r="C100" s="68"/>
      <c r="D100" s="69"/>
      <c r="E100" s="70" t="s">
        <v>1</v>
      </c>
      <c r="F100" s="70" t="s">
        <v>1</v>
      </c>
      <c r="G100" s="69"/>
      <c r="H100" s="70" t="s">
        <v>1</v>
      </c>
      <c r="I100" s="70" t="s">
        <v>1</v>
      </c>
      <c r="J100" s="70" t="s">
        <v>1</v>
      </c>
      <c r="K100" s="69" t="s">
        <v>1</v>
      </c>
      <c r="L100" s="56"/>
    </row>
    <row r="101" spans="1:12" x14ac:dyDescent="0.3">
      <c r="A101" s="82" t="str">
        <f t="shared" si="1"/>
        <v xml:space="preserve">  </v>
      </c>
      <c r="B101" s="69"/>
      <c r="C101" s="68"/>
      <c r="D101" s="69"/>
      <c r="E101" s="70" t="s">
        <v>1</v>
      </c>
      <c r="F101" s="70" t="s">
        <v>1</v>
      </c>
      <c r="G101" s="69"/>
      <c r="H101" s="70" t="s">
        <v>1</v>
      </c>
      <c r="I101" s="70" t="s">
        <v>1</v>
      </c>
      <c r="J101" s="70" t="s">
        <v>1</v>
      </c>
      <c r="K101" s="69" t="s">
        <v>1</v>
      </c>
      <c r="L101" s="56"/>
    </row>
    <row r="102" spans="1:12" x14ac:dyDescent="0.3">
      <c r="A102" s="82" t="str">
        <f t="shared" si="1"/>
        <v xml:space="preserve">  </v>
      </c>
      <c r="B102" s="69"/>
      <c r="C102" s="68"/>
      <c r="D102" s="69"/>
      <c r="E102" s="70" t="s">
        <v>1</v>
      </c>
      <c r="F102" s="70" t="s">
        <v>1</v>
      </c>
      <c r="G102" s="69"/>
      <c r="H102" s="70" t="s">
        <v>1</v>
      </c>
      <c r="I102" s="70" t="s">
        <v>1</v>
      </c>
      <c r="J102" s="70" t="s">
        <v>1</v>
      </c>
      <c r="K102" s="69" t="s">
        <v>1</v>
      </c>
      <c r="L102" s="56"/>
    </row>
    <row r="103" spans="1:12" x14ac:dyDescent="0.3">
      <c r="A103" s="82" t="str">
        <f t="shared" si="1"/>
        <v xml:space="preserve">  </v>
      </c>
      <c r="B103" s="69"/>
      <c r="C103" s="68"/>
      <c r="D103" s="69"/>
      <c r="E103" s="70" t="s">
        <v>1</v>
      </c>
      <c r="F103" s="70" t="s">
        <v>1</v>
      </c>
      <c r="G103" s="69"/>
      <c r="H103" s="70" t="s">
        <v>1</v>
      </c>
      <c r="I103" s="70" t="s">
        <v>1</v>
      </c>
      <c r="J103" s="70" t="s">
        <v>1</v>
      </c>
      <c r="K103" s="69" t="s">
        <v>1</v>
      </c>
      <c r="L103" s="56"/>
    </row>
    <row r="104" spans="1:12" x14ac:dyDescent="0.3">
      <c r="A104" s="82" t="str">
        <f t="shared" si="1"/>
        <v xml:space="preserve">  </v>
      </c>
      <c r="B104" s="69"/>
      <c r="C104" s="68"/>
      <c r="D104" s="69"/>
      <c r="E104" s="70" t="s">
        <v>1</v>
      </c>
      <c r="F104" s="70" t="s">
        <v>1</v>
      </c>
      <c r="G104" s="69"/>
      <c r="H104" s="70" t="s">
        <v>1</v>
      </c>
      <c r="I104" s="70" t="s">
        <v>1</v>
      </c>
      <c r="J104" s="70" t="s">
        <v>1</v>
      </c>
      <c r="K104" s="69" t="s">
        <v>1</v>
      </c>
      <c r="L104" s="56"/>
    </row>
    <row r="105" spans="1:12" x14ac:dyDescent="0.3">
      <c r="A105" s="82" t="str">
        <f t="shared" si="1"/>
        <v xml:space="preserve">  </v>
      </c>
      <c r="B105" s="69"/>
      <c r="C105" s="68"/>
      <c r="D105" s="69"/>
      <c r="E105" s="70" t="s">
        <v>1</v>
      </c>
      <c r="F105" s="70" t="s">
        <v>1</v>
      </c>
      <c r="G105" s="69"/>
      <c r="H105" s="70" t="s">
        <v>1</v>
      </c>
      <c r="I105" s="70" t="s">
        <v>1</v>
      </c>
      <c r="J105" s="70" t="s">
        <v>1</v>
      </c>
      <c r="K105" s="69" t="s">
        <v>1</v>
      </c>
      <c r="L105" s="56"/>
    </row>
    <row r="106" spans="1:12" x14ac:dyDescent="0.3">
      <c r="A106" s="82" t="str">
        <f t="shared" si="1"/>
        <v xml:space="preserve">  </v>
      </c>
      <c r="B106" s="69"/>
      <c r="C106" s="68"/>
      <c r="D106" s="69"/>
      <c r="E106" s="70" t="s">
        <v>1</v>
      </c>
      <c r="F106" s="70" t="s">
        <v>1</v>
      </c>
      <c r="G106" s="69"/>
      <c r="H106" s="70" t="s">
        <v>1</v>
      </c>
      <c r="I106" s="70" t="s">
        <v>1</v>
      </c>
      <c r="J106" s="70" t="s">
        <v>1</v>
      </c>
      <c r="K106" s="69" t="s">
        <v>1</v>
      </c>
      <c r="L106" s="56"/>
    </row>
    <row r="107" spans="1:12" x14ac:dyDescent="0.3">
      <c r="A107" s="82" t="str">
        <f t="shared" si="1"/>
        <v xml:space="preserve">  </v>
      </c>
      <c r="B107" s="69"/>
      <c r="C107" s="68"/>
      <c r="D107" s="69"/>
      <c r="E107" s="70" t="s">
        <v>1</v>
      </c>
      <c r="F107" s="70" t="s">
        <v>1</v>
      </c>
      <c r="G107" s="69"/>
      <c r="H107" s="70" t="s">
        <v>1</v>
      </c>
      <c r="I107" s="70" t="s">
        <v>1</v>
      </c>
      <c r="J107" s="70" t="s">
        <v>1</v>
      </c>
      <c r="K107" s="69" t="s">
        <v>1</v>
      </c>
      <c r="L107" s="56"/>
    </row>
    <row r="108" spans="1:12" x14ac:dyDescent="0.3">
      <c r="A108" s="82" t="str">
        <f t="shared" si="1"/>
        <v xml:space="preserve">  </v>
      </c>
      <c r="B108" s="69"/>
      <c r="C108" s="68"/>
      <c r="D108" s="69"/>
      <c r="E108" s="70" t="s">
        <v>1</v>
      </c>
      <c r="F108" s="70" t="s">
        <v>1</v>
      </c>
      <c r="G108" s="69"/>
      <c r="H108" s="70" t="s">
        <v>1</v>
      </c>
      <c r="I108" s="70" t="s">
        <v>1</v>
      </c>
      <c r="J108" s="70" t="s">
        <v>1</v>
      </c>
      <c r="K108" s="69" t="s">
        <v>1</v>
      </c>
      <c r="L108" s="56"/>
    </row>
    <row r="109" spans="1:12" x14ac:dyDescent="0.3">
      <c r="A109" s="82" t="str">
        <f t="shared" si="1"/>
        <v xml:space="preserve">  </v>
      </c>
      <c r="B109" s="69"/>
      <c r="C109" s="68"/>
      <c r="D109" s="69"/>
      <c r="E109" s="70" t="s">
        <v>1</v>
      </c>
      <c r="F109" s="70" t="s">
        <v>1</v>
      </c>
      <c r="G109" s="69"/>
      <c r="H109" s="70" t="s">
        <v>1</v>
      </c>
      <c r="I109" s="70" t="s">
        <v>1</v>
      </c>
      <c r="J109" s="70" t="s">
        <v>1</v>
      </c>
      <c r="K109" s="69" t="s">
        <v>1</v>
      </c>
      <c r="L109" s="56"/>
    </row>
    <row r="110" spans="1:12" x14ac:dyDescent="0.3">
      <c r="A110" s="82" t="str">
        <f t="shared" si="1"/>
        <v xml:space="preserve">  </v>
      </c>
      <c r="B110" s="69"/>
      <c r="C110" s="68"/>
      <c r="D110" s="69"/>
      <c r="E110" s="70" t="s">
        <v>1</v>
      </c>
      <c r="F110" s="70" t="s">
        <v>1</v>
      </c>
      <c r="G110" s="69"/>
      <c r="H110" s="70" t="s">
        <v>1</v>
      </c>
      <c r="I110" s="70" t="s">
        <v>1</v>
      </c>
      <c r="J110" s="70" t="s">
        <v>1</v>
      </c>
      <c r="K110" s="69" t="s">
        <v>1</v>
      </c>
      <c r="L110" s="56"/>
    </row>
    <row r="111" spans="1:12" x14ac:dyDescent="0.3">
      <c r="A111" s="82" t="str">
        <f t="shared" si="1"/>
        <v xml:space="preserve">  </v>
      </c>
      <c r="B111" s="69"/>
      <c r="C111" s="68"/>
      <c r="D111" s="69"/>
      <c r="E111" s="70" t="s">
        <v>1</v>
      </c>
      <c r="F111" s="70" t="s">
        <v>1</v>
      </c>
      <c r="G111" s="69"/>
      <c r="H111" s="70" t="s">
        <v>1</v>
      </c>
      <c r="I111" s="70" t="s">
        <v>1</v>
      </c>
      <c r="J111" s="70" t="s">
        <v>1</v>
      </c>
      <c r="K111" s="69" t="s">
        <v>1</v>
      </c>
      <c r="L111" s="56"/>
    </row>
    <row r="112" spans="1:12" x14ac:dyDescent="0.3">
      <c r="A112" s="82" t="str">
        <f t="shared" si="1"/>
        <v xml:space="preserve">  </v>
      </c>
      <c r="B112" s="69"/>
      <c r="C112" s="68"/>
      <c r="D112" s="69"/>
      <c r="E112" s="70" t="s">
        <v>1</v>
      </c>
      <c r="F112" s="70" t="s">
        <v>1</v>
      </c>
      <c r="G112" s="69"/>
      <c r="H112" s="70" t="s">
        <v>1</v>
      </c>
      <c r="I112" s="70" t="s">
        <v>1</v>
      </c>
      <c r="J112" s="70" t="s">
        <v>1</v>
      </c>
      <c r="K112" s="69" t="s">
        <v>1</v>
      </c>
      <c r="L112" s="56"/>
    </row>
    <row r="113" spans="1:12" x14ac:dyDescent="0.3">
      <c r="A113" s="82" t="str">
        <f t="shared" si="1"/>
        <v xml:space="preserve">  </v>
      </c>
      <c r="B113" s="69"/>
      <c r="C113" s="68"/>
      <c r="D113" s="69"/>
      <c r="E113" s="70" t="s">
        <v>1</v>
      </c>
      <c r="F113" s="70" t="s">
        <v>1</v>
      </c>
      <c r="G113" s="69"/>
      <c r="H113" s="70" t="s">
        <v>1</v>
      </c>
      <c r="I113" s="70" t="s">
        <v>1</v>
      </c>
      <c r="J113" s="70" t="s">
        <v>1</v>
      </c>
      <c r="K113" s="69" t="s">
        <v>1</v>
      </c>
      <c r="L113" s="56"/>
    </row>
    <row r="114" spans="1:12" x14ac:dyDescent="0.3">
      <c r="A114" s="82" t="str">
        <f t="shared" si="1"/>
        <v xml:space="preserve">  </v>
      </c>
      <c r="B114" s="69"/>
      <c r="C114" s="68"/>
      <c r="D114" s="69"/>
      <c r="E114" s="70" t="s">
        <v>1</v>
      </c>
      <c r="F114" s="70" t="s">
        <v>1</v>
      </c>
      <c r="G114" s="69"/>
      <c r="H114" s="70" t="s">
        <v>1</v>
      </c>
      <c r="I114" s="70" t="s">
        <v>1</v>
      </c>
      <c r="J114" s="70" t="s">
        <v>1</v>
      </c>
      <c r="K114" s="69" t="s">
        <v>1</v>
      </c>
      <c r="L114" s="56"/>
    </row>
    <row r="115" spans="1:12" x14ac:dyDescent="0.3">
      <c r="A115" s="82" t="str">
        <f t="shared" si="1"/>
        <v xml:space="preserve">  </v>
      </c>
      <c r="B115" s="69"/>
      <c r="C115" s="68"/>
      <c r="D115" s="69"/>
      <c r="E115" s="70" t="s">
        <v>1</v>
      </c>
      <c r="F115" s="70" t="s">
        <v>1</v>
      </c>
      <c r="G115" s="69"/>
      <c r="H115" s="70" t="s">
        <v>1</v>
      </c>
      <c r="I115" s="70" t="s">
        <v>1</v>
      </c>
      <c r="J115" s="70" t="s">
        <v>1</v>
      </c>
      <c r="K115" s="69" t="s">
        <v>1</v>
      </c>
      <c r="L115" s="56"/>
    </row>
    <row r="116" spans="1:12" x14ac:dyDescent="0.3">
      <c r="A116" s="82" t="str">
        <f t="shared" si="1"/>
        <v xml:space="preserve">  </v>
      </c>
      <c r="B116" s="69"/>
      <c r="C116" s="68"/>
      <c r="D116" s="69"/>
      <c r="E116" s="70" t="s">
        <v>1</v>
      </c>
      <c r="F116" s="70" t="s">
        <v>1</v>
      </c>
      <c r="G116" s="69"/>
      <c r="H116" s="70" t="s">
        <v>1</v>
      </c>
      <c r="I116" s="70" t="s">
        <v>1</v>
      </c>
      <c r="J116" s="70" t="s">
        <v>1</v>
      </c>
      <c r="K116" s="69" t="s">
        <v>1</v>
      </c>
      <c r="L116" s="56"/>
    </row>
    <row r="117" spans="1:12" x14ac:dyDescent="0.3">
      <c r="A117" s="82" t="str">
        <f t="shared" si="1"/>
        <v xml:space="preserve">  </v>
      </c>
      <c r="B117" s="69"/>
      <c r="C117" s="68"/>
      <c r="D117" s="69"/>
      <c r="E117" s="70" t="s">
        <v>1</v>
      </c>
      <c r="F117" s="70" t="s">
        <v>1</v>
      </c>
      <c r="G117" s="69"/>
      <c r="H117" s="70" t="s">
        <v>1</v>
      </c>
      <c r="I117" s="70" t="s">
        <v>1</v>
      </c>
      <c r="J117" s="70" t="s">
        <v>1</v>
      </c>
      <c r="K117" s="69" t="s">
        <v>1</v>
      </c>
      <c r="L117" s="56"/>
    </row>
    <row r="118" spans="1:12" x14ac:dyDescent="0.3">
      <c r="A118" s="82" t="str">
        <f t="shared" si="1"/>
        <v xml:space="preserve">  </v>
      </c>
      <c r="B118" s="69"/>
      <c r="C118" s="68"/>
      <c r="D118" s="69"/>
      <c r="E118" s="70" t="s">
        <v>1</v>
      </c>
      <c r="F118" s="70" t="s">
        <v>1</v>
      </c>
      <c r="G118" s="69"/>
      <c r="H118" s="70" t="s">
        <v>1</v>
      </c>
      <c r="I118" s="70" t="s">
        <v>1</v>
      </c>
      <c r="J118" s="70" t="s">
        <v>1</v>
      </c>
      <c r="K118" s="69" t="s">
        <v>1</v>
      </c>
      <c r="L118" s="56"/>
    </row>
    <row r="119" spans="1:12" x14ac:dyDescent="0.3">
      <c r="A119" s="82" t="str">
        <f t="shared" si="1"/>
        <v xml:space="preserve">  </v>
      </c>
      <c r="B119" s="69"/>
      <c r="C119" s="68"/>
      <c r="D119" s="69"/>
      <c r="E119" s="70" t="s">
        <v>1</v>
      </c>
      <c r="F119" s="70" t="s">
        <v>1</v>
      </c>
      <c r="G119" s="69"/>
      <c r="H119" s="70" t="s">
        <v>1</v>
      </c>
      <c r="I119" s="70" t="s">
        <v>1</v>
      </c>
      <c r="J119" s="70" t="s">
        <v>1</v>
      </c>
      <c r="K119" s="69" t="s">
        <v>1</v>
      </c>
      <c r="L119" s="56"/>
    </row>
    <row r="120" spans="1:12" x14ac:dyDescent="0.3">
      <c r="A120" s="82" t="str">
        <f t="shared" si="1"/>
        <v xml:space="preserve">  </v>
      </c>
      <c r="B120" s="69"/>
      <c r="C120" s="68"/>
      <c r="D120" s="69"/>
      <c r="E120" s="70" t="s">
        <v>1</v>
      </c>
      <c r="F120" s="70" t="s">
        <v>1</v>
      </c>
      <c r="G120" s="69"/>
      <c r="H120" s="70" t="s">
        <v>1</v>
      </c>
      <c r="I120" s="70" t="s">
        <v>1</v>
      </c>
      <c r="J120" s="70" t="s">
        <v>1</v>
      </c>
      <c r="K120" s="69" t="s">
        <v>1</v>
      </c>
      <c r="L120" s="56"/>
    </row>
    <row r="121" spans="1:12" x14ac:dyDescent="0.3">
      <c r="A121" s="82" t="str">
        <f t="shared" si="1"/>
        <v xml:space="preserve">  </v>
      </c>
      <c r="B121" s="69"/>
      <c r="C121" s="68"/>
      <c r="D121" s="69"/>
      <c r="E121" s="70" t="s">
        <v>1</v>
      </c>
      <c r="F121" s="70" t="s">
        <v>1</v>
      </c>
      <c r="G121" s="69"/>
      <c r="H121" s="70" t="s">
        <v>1</v>
      </c>
      <c r="I121" s="70" t="s">
        <v>1</v>
      </c>
      <c r="J121" s="70" t="s">
        <v>1</v>
      </c>
      <c r="K121" s="69" t="s">
        <v>1</v>
      </c>
      <c r="L121" s="56"/>
    </row>
    <row r="122" spans="1:12" x14ac:dyDescent="0.3">
      <c r="A122" s="82" t="str">
        <f t="shared" si="1"/>
        <v xml:space="preserve">  </v>
      </c>
      <c r="B122" s="69"/>
      <c r="C122" s="68"/>
      <c r="D122" s="69"/>
      <c r="E122" s="70" t="s">
        <v>1</v>
      </c>
      <c r="F122" s="70" t="s">
        <v>1</v>
      </c>
      <c r="G122" s="69"/>
      <c r="H122" s="70" t="s">
        <v>1</v>
      </c>
      <c r="I122" s="70" t="s">
        <v>1</v>
      </c>
      <c r="J122" s="70" t="s">
        <v>1</v>
      </c>
      <c r="K122" s="69" t="s">
        <v>1</v>
      </c>
      <c r="L122" s="56"/>
    </row>
    <row r="123" spans="1:12" x14ac:dyDescent="0.3">
      <c r="A123" s="82" t="str">
        <f t="shared" si="1"/>
        <v xml:space="preserve">  </v>
      </c>
      <c r="B123" s="69"/>
      <c r="C123" s="68"/>
      <c r="D123" s="69"/>
      <c r="E123" s="70" t="s">
        <v>1</v>
      </c>
      <c r="F123" s="70" t="s">
        <v>1</v>
      </c>
      <c r="G123" s="69"/>
      <c r="H123" s="70" t="s">
        <v>1</v>
      </c>
      <c r="I123" s="70" t="s">
        <v>1</v>
      </c>
      <c r="J123" s="70" t="s">
        <v>1</v>
      </c>
      <c r="K123" s="69" t="s">
        <v>1</v>
      </c>
      <c r="L123" s="56"/>
    </row>
    <row r="124" spans="1:12" x14ac:dyDescent="0.3">
      <c r="A124" s="82" t="str">
        <f t="shared" si="1"/>
        <v xml:space="preserve">  </v>
      </c>
      <c r="B124" s="69"/>
      <c r="C124" s="68"/>
      <c r="D124" s="69"/>
      <c r="E124" s="70" t="s">
        <v>1</v>
      </c>
      <c r="F124" s="70" t="s">
        <v>1</v>
      </c>
      <c r="G124" s="69"/>
      <c r="H124" s="70" t="s">
        <v>1</v>
      </c>
      <c r="I124" s="70" t="s">
        <v>1</v>
      </c>
      <c r="J124" s="70" t="s">
        <v>1</v>
      </c>
      <c r="K124" s="69" t="s">
        <v>1</v>
      </c>
      <c r="L124" s="56"/>
    </row>
    <row r="125" spans="1:12" x14ac:dyDescent="0.3">
      <c r="A125" s="82" t="str">
        <f t="shared" si="1"/>
        <v xml:space="preserve">  </v>
      </c>
      <c r="B125" s="69"/>
      <c r="C125" s="68"/>
      <c r="D125" s="69"/>
      <c r="E125" s="70" t="s">
        <v>1</v>
      </c>
      <c r="F125" s="70" t="s">
        <v>1</v>
      </c>
      <c r="G125" s="69"/>
      <c r="H125" s="70" t="s">
        <v>1</v>
      </c>
      <c r="I125" s="70" t="s">
        <v>1</v>
      </c>
      <c r="J125" s="70" t="s">
        <v>1</v>
      </c>
      <c r="K125" s="69" t="s">
        <v>1</v>
      </c>
      <c r="L125" s="56"/>
    </row>
    <row r="126" spans="1:12" x14ac:dyDescent="0.3">
      <c r="A126" s="82" t="str">
        <f t="shared" si="1"/>
        <v xml:space="preserve">  </v>
      </c>
      <c r="B126" s="69"/>
      <c r="C126" s="68"/>
      <c r="D126" s="69"/>
      <c r="E126" s="70" t="s">
        <v>1</v>
      </c>
      <c r="F126" s="70" t="s">
        <v>1</v>
      </c>
      <c r="G126" s="69"/>
      <c r="H126" s="70" t="s">
        <v>1</v>
      </c>
      <c r="I126" s="70" t="s">
        <v>1</v>
      </c>
      <c r="J126" s="70" t="s">
        <v>1</v>
      </c>
      <c r="K126" s="69" t="s">
        <v>1</v>
      </c>
      <c r="L126" s="56"/>
    </row>
    <row r="127" spans="1:12" x14ac:dyDescent="0.3">
      <c r="A127" s="82" t="str">
        <f t="shared" si="1"/>
        <v xml:space="preserve">  </v>
      </c>
      <c r="B127" s="69"/>
      <c r="C127" s="68"/>
      <c r="D127" s="69"/>
      <c r="E127" s="70" t="s">
        <v>1</v>
      </c>
      <c r="F127" s="70" t="s">
        <v>1</v>
      </c>
      <c r="G127" s="69"/>
      <c r="H127" s="70" t="s">
        <v>1</v>
      </c>
      <c r="I127" s="70" t="s">
        <v>1</v>
      </c>
      <c r="J127" s="70" t="s">
        <v>1</v>
      </c>
      <c r="K127" s="69" t="s">
        <v>1</v>
      </c>
      <c r="L127" s="56"/>
    </row>
    <row r="128" spans="1:12" x14ac:dyDescent="0.3">
      <c r="A128" s="82" t="str">
        <f t="shared" si="1"/>
        <v xml:space="preserve">  </v>
      </c>
      <c r="B128" s="69"/>
      <c r="C128" s="68"/>
      <c r="D128" s="69"/>
      <c r="E128" s="70" t="s">
        <v>1</v>
      </c>
      <c r="F128" s="70" t="s">
        <v>1</v>
      </c>
      <c r="G128" s="69"/>
      <c r="H128" s="70" t="s">
        <v>1</v>
      </c>
      <c r="I128" s="70" t="s">
        <v>1</v>
      </c>
      <c r="J128" s="70" t="s">
        <v>1</v>
      </c>
      <c r="K128" s="69" t="s">
        <v>1</v>
      </c>
      <c r="L128" s="56"/>
    </row>
    <row r="129" spans="1:12" x14ac:dyDescent="0.3">
      <c r="A129" s="82" t="str">
        <f t="shared" si="1"/>
        <v xml:space="preserve">  </v>
      </c>
      <c r="B129" s="69"/>
      <c r="C129" s="68"/>
      <c r="D129" s="69"/>
      <c r="E129" s="70" t="s">
        <v>1</v>
      </c>
      <c r="F129" s="70" t="s">
        <v>1</v>
      </c>
      <c r="G129" s="69"/>
      <c r="H129" s="70" t="s">
        <v>1</v>
      </c>
      <c r="I129" s="70" t="s">
        <v>1</v>
      </c>
      <c r="J129" s="70" t="s">
        <v>1</v>
      </c>
      <c r="K129" s="69" t="s">
        <v>1</v>
      </c>
      <c r="L129" s="56"/>
    </row>
    <row r="130" spans="1:12" x14ac:dyDescent="0.3">
      <c r="A130" s="82" t="str">
        <f t="shared" si="1"/>
        <v xml:space="preserve">  </v>
      </c>
      <c r="B130" s="69"/>
      <c r="C130" s="68"/>
      <c r="D130" s="69"/>
      <c r="E130" s="70" t="s">
        <v>1</v>
      </c>
      <c r="F130" s="70" t="s">
        <v>1</v>
      </c>
      <c r="G130" s="69"/>
      <c r="H130" s="70" t="s">
        <v>1</v>
      </c>
      <c r="I130" s="70" t="s">
        <v>1</v>
      </c>
      <c r="J130" s="70" t="s">
        <v>1</v>
      </c>
      <c r="K130" s="69" t="s">
        <v>1</v>
      </c>
      <c r="L130" s="56"/>
    </row>
    <row r="131" spans="1:12" x14ac:dyDescent="0.3">
      <c r="A131" s="82" t="str">
        <f t="shared" si="1"/>
        <v xml:space="preserve">  </v>
      </c>
      <c r="B131" s="69"/>
      <c r="C131" s="68"/>
      <c r="D131" s="69"/>
      <c r="E131" s="70" t="s">
        <v>1</v>
      </c>
      <c r="F131" s="70" t="s">
        <v>1</v>
      </c>
      <c r="G131" s="69"/>
      <c r="H131" s="70" t="s">
        <v>1</v>
      </c>
      <c r="I131" s="70" t="s">
        <v>1</v>
      </c>
      <c r="J131" s="70" t="s">
        <v>1</v>
      </c>
      <c r="K131" s="69" t="s">
        <v>1</v>
      </c>
      <c r="L131" s="56"/>
    </row>
    <row r="132" spans="1:12" x14ac:dyDescent="0.3">
      <c r="A132" s="82" t="str">
        <f t="shared" si="1"/>
        <v xml:space="preserve">  </v>
      </c>
      <c r="B132" s="69"/>
      <c r="C132" s="68"/>
      <c r="D132" s="69"/>
      <c r="E132" s="70" t="s">
        <v>1</v>
      </c>
      <c r="F132" s="70" t="s">
        <v>1</v>
      </c>
      <c r="G132" s="69"/>
      <c r="H132" s="70" t="s">
        <v>1</v>
      </c>
      <c r="I132" s="70" t="s">
        <v>1</v>
      </c>
      <c r="J132" s="70" t="s">
        <v>1</v>
      </c>
      <c r="K132" s="69" t="s">
        <v>1</v>
      </c>
      <c r="L132" s="56"/>
    </row>
    <row r="133" spans="1:12" x14ac:dyDescent="0.3">
      <c r="A133" s="82" t="str">
        <f t="shared" si="1"/>
        <v xml:space="preserve">  </v>
      </c>
      <c r="B133" s="69"/>
      <c r="C133" s="68"/>
      <c r="D133" s="69"/>
      <c r="E133" s="70" t="s">
        <v>1</v>
      </c>
      <c r="F133" s="70" t="s">
        <v>1</v>
      </c>
      <c r="G133" s="69"/>
      <c r="H133" s="70" t="s">
        <v>1</v>
      </c>
      <c r="I133" s="70" t="s">
        <v>1</v>
      </c>
      <c r="J133" s="70" t="s">
        <v>1</v>
      </c>
      <c r="K133" s="69" t="s">
        <v>1</v>
      </c>
      <c r="L133" s="56"/>
    </row>
    <row r="134" spans="1:12" x14ac:dyDescent="0.3">
      <c r="A134" s="82" t="str">
        <f t="shared" ref="A134:A145" si="2">CONCATENATE(C134," ",D134," ",B134)</f>
        <v xml:space="preserve">  </v>
      </c>
      <c r="B134" s="69"/>
      <c r="C134" s="68"/>
      <c r="D134" s="69"/>
      <c r="E134" s="70" t="s">
        <v>1</v>
      </c>
      <c r="F134" s="70" t="s">
        <v>1</v>
      </c>
      <c r="G134" s="69"/>
      <c r="H134" s="70" t="s">
        <v>1</v>
      </c>
      <c r="I134" s="70" t="s">
        <v>1</v>
      </c>
      <c r="J134" s="70" t="s">
        <v>1</v>
      </c>
      <c r="K134" s="69" t="s">
        <v>1</v>
      </c>
      <c r="L134" s="56"/>
    </row>
    <row r="135" spans="1:12" x14ac:dyDescent="0.3">
      <c r="A135" s="82" t="str">
        <f t="shared" si="2"/>
        <v xml:space="preserve">  </v>
      </c>
      <c r="B135" s="69"/>
      <c r="C135" s="68"/>
      <c r="D135" s="69"/>
      <c r="E135" s="70" t="s">
        <v>1</v>
      </c>
      <c r="F135" s="70" t="s">
        <v>1</v>
      </c>
      <c r="G135" s="69"/>
      <c r="H135" s="70" t="s">
        <v>1</v>
      </c>
      <c r="I135" s="70" t="s">
        <v>1</v>
      </c>
      <c r="J135" s="70" t="s">
        <v>1</v>
      </c>
      <c r="K135" s="69" t="s">
        <v>1</v>
      </c>
      <c r="L135" s="56"/>
    </row>
    <row r="136" spans="1:12" x14ac:dyDescent="0.3">
      <c r="A136" s="82" t="str">
        <f t="shared" si="2"/>
        <v xml:space="preserve">  </v>
      </c>
      <c r="B136" s="69"/>
      <c r="C136" s="68"/>
      <c r="D136" s="69"/>
      <c r="E136" s="70" t="s">
        <v>1</v>
      </c>
      <c r="F136" s="70" t="s">
        <v>1</v>
      </c>
      <c r="G136" s="69"/>
      <c r="H136" s="70" t="s">
        <v>1</v>
      </c>
      <c r="I136" s="70" t="s">
        <v>1</v>
      </c>
      <c r="J136" s="70" t="s">
        <v>1</v>
      </c>
      <c r="K136" s="69" t="s">
        <v>1</v>
      </c>
      <c r="L136" s="56"/>
    </row>
    <row r="137" spans="1:12" x14ac:dyDescent="0.3">
      <c r="A137" s="82" t="str">
        <f t="shared" si="2"/>
        <v xml:space="preserve">  </v>
      </c>
      <c r="B137" s="69"/>
      <c r="C137" s="68"/>
      <c r="D137" s="69"/>
      <c r="E137" s="70" t="s">
        <v>1</v>
      </c>
      <c r="F137" s="70" t="s">
        <v>1</v>
      </c>
      <c r="G137" s="69"/>
      <c r="H137" s="70" t="s">
        <v>1</v>
      </c>
      <c r="I137" s="70" t="s">
        <v>1</v>
      </c>
      <c r="J137" s="70" t="s">
        <v>1</v>
      </c>
      <c r="K137" s="69" t="s">
        <v>1</v>
      </c>
      <c r="L137" s="56"/>
    </row>
    <row r="138" spans="1:12" x14ac:dyDescent="0.3">
      <c r="A138" s="82" t="str">
        <f t="shared" si="2"/>
        <v xml:space="preserve">  </v>
      </c>
      <c r="B138" s="69"/>
      <c r="C138" s="68"/>
      <c r="D138" s="69"/>
      <c r="E138" s="70" t="s">
        <v>1</v>
      </c>
      <c r="F138" s="70" t="s">
        <v>1</v>
      </c>
      <c r="G138" s="69"/>
      <c r="H138" s="70" t="s">
        <v>1</v>
      </c>
      <c r="I138" s="70" t="s">
        <v>1</v>
      </c>
      <c r="J138" s="70" t="s">
        <v>1</v>
      </c>
      <c r="K138" s="69" t="s">
        <v>1</v>
      </c>
      <c r="L138" s="56"/>
    </row>
    <row r="139" spans="1:12" x14ac:dyDescent="0.3">
      <c r="A139" s="82" t="str">
        <f t="shared" si="2"/>
        <v xml:space="preserve">  </v>
      </c>
      <c r="B139" s="69"/>
      <c r="C139" s="68"/>
      <c r="D139" s="69"/>
      <c r="E139" s="70" t="s">
        <v>1</v>
      </c>
      <c r="F139" s="70" t="s">
        <v>1</v>
      </c>
      <c r="G139" s="69"/>
      <c r="H139" s="70" t="s">
        <v>1</v>
      </c>
      <c r="I139" s="70" t="s">
        <v>1</v>
      </c>
      <c r="J139" s="70" t="s">
        <v>1</v>
      </c>
      <c r="K139" s="69" t="s">
        <v>1</v>
      </c>
      <c r="L139" s="56"/>
    </row>
    <row r="140" spans="1:12" x14ac:dyDescent="0.3">
      <c r="A140" s="82" t="str">
        <f t="shared" si="2"/>
        <v xml:space="preserve">  </v>
      </c>
      <c r="B140" s="69"/>
      <c r="C140" s="68"/>
      <c r="D140" s="69"/>
      <c r="E140" s="70" t="s">
        <v>1</v>
      </c>
      <c r="F140" s="70" t="s">
        <v>1</v>
      </c>
      <c r="G140" s="69"/>
      <c r="H140" s="70" t="s">
        <v>1</v>
      </c>
      <c r="I140" s="70" t="s">
        <v>1</v>
      </c>
      <c r="J140" s="70" t="s">
        <v>1</v>
      </c>
      <c r="K140" s="69" t="s">
        <v>1</v>
      </c>
      <c r="L140" s="56"/>
    </row>
    <row r="141" spans="1:12" x14ac:dyDescent="0.3">
      <c r="A141" s="82" t="str">
        <f t="shared" si="2"/>
        <v xml:space="preserve">  </v>
      </c>
      <c r="B141" s="69"/>
      <c r="C141" s="68"/>
      <c r="D141" s="69"/>
      <c r="E141" s="70" t="s">
        <v>1</v>
      </c>
      <c r="F141" s="70" t="s">
        <v>1</v>
      </c>
      <c r="G141" s="69"/>
      <c r="H141" s="70" t="s">
        <v>1</v>
      </c>
      <c r="I141" s="70" t="s">
        <v>1</v>
      </c>
      <c r="J141" s="70" t="s">
        <v>1</v>
      </c>
      <c r="K141" s="69" t="s">
        <v>1</v>
      </c>
      <c r="L141" s="56"/>
    </row>
    <row r="142" spans="1:12" x14ac:dyDescent="0.3">
      <c r="A142" s="82" t="str">
        <f t="shared" si="2"/>
        <v xml:space="preserve">  </v>
      </c>
      <c r="B142" s="69"/>
      <c r="C142" s="68"/>
      <c r="D142" s="69"/>
      <c r="E142" s="70" t="s">
        <v>1</v>
      </c>
      <c r="F142" s="70" t="s">
        <v>1</v>
      </c>
      <c r="G142" s="69"/>
      <c r="H142" s="70" t="s">
        <v>1</v>
      </c>
      <c r="I142" s="70" t="s">
        <v>1</v>
      </c>
      <c r="J142" s="70" t="s">
        <v>1</v>
      </c>
      <c r="K142" s="69" t="s">
        <v>1</v>
      </c>
      <c r="L142" s="56"/>
    </row>
    <row r="143" spans="1:12" x14ac:dyDescent="0.3">
      <c r="A143" s="82" t="str">
        <f t="shared" si="2"/>
        <v xml:space="preserve">  </v>
      </c>
      <c r="B143" s="69"/>
      <c r="C143" s="68"/>
      <c r="D143" s="69"/>
      <c r="E143" s="70" t="s">
        <v>1</v>
      </c>
      <c r="F143" s="70" t="s">
        <v>1</v>
      </c>
      <c r="G143" s="69"/>
      <c r="H143" s="70" t="s">
        <v>1</v>
      </c>
      <c r="I143" s="70" t="s">
        <v>1</v>
      </c>
      <c r="J143" s="70" t="s">
        <v>1</v>
      </c>
      <c r="K143" s="69" t="s">
        <v>1</v>
      </c>
      <c r="L143" s="56"/>
    </row>
    <row r="144" spans="1:12" x14ac:dyDescent="0.3">
      <c r="A144" s="82" t="str">
        <f t="shared" si="2"/>
        <v xml:space="preserve">  </v>
      </c>
      <c r="B144" s="69"/>
      <c r="C144" s="68"/>
      <c r="D144" s="69"/>
      <c r="E144" s="70" t="s">
        <v>1</v>
      </c>
      <c r="F144" s="70" t="s">
        <v>1</v>
      </c>
      <c r="G144" s="69"/>
      <c r="H144" s="70" t="s">
        <v>1</v>
      </c>
      <c r="I144" s="70" t="s">
        <v>1</v>
      </c>
      <c r="J144" s="70" t="s">
        <v>1</v>
      </c>
      <c r="K144" s="69" t="s">
        <v>1</v>
      </c>
      <c r="L144" s="56"/>
    </row>
    <row r="145" spans="1:12" x14ac:dyDescent="0.3">
      <c r="A145" s="83" t="str">
        <f t="shared" si="2"/>
        <v xml:space="preserve">  </v>
      </c>
      <c r="B145" s="84"/>
      <c r="C145" s="85"/>
      <c r="D145" s="84"/>
      <c r="E145" s="86" t="s">
        <v>1</v>
      </c>
      <c r="F145" s="86" t="s">
        <v>1</v>
      </c>
      <c r="G145" s="84"/>
      <c r="H145" s="86" t="s">
        <v>1</v>
      </c>
      <c r="I145" s="70" t="s">
        <v>1</v>
      </c>
      <c r="J145" s="70" t="s">
        <v>1</v>
      </c>
      <c r="K145" s="84" t="s">
        <v>1</v>
      </c>
      <c r="L145" s="56"/>
    </row>
  </sheetData>
  <mergeCells count="1">
    <mergeCell ref="B3:H3"/>
  </mergeCells>
  <phoneticPr fontId="27"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1F97744B-E55D-41FB-916E-302179E991B7}">
          <x14:formula1>
            <xm:f>'Drop down list'!$M$2:$M$7</xm:f>
          </x14:formula1>
          <xm:sqref>F6:F145</xm:sqref>
        </x14:dataValidation>
        <x14:dataValidation type="list" allowBlank="1" showInputMessage="1" showErrorMessage="1" xr:uid="{4D7DDBB5-1C2D-4272-A832-3A50DEE865C0}">
          <x14:formula1>
            <xm:f>'Drop down list'!$T$2:$T$4</xm:f>
          </x14:formula1>
          <xm:sqref>K6:K145</xm:sqref>
        </x14:dataValidation>
        <x14:dataValidation type="list" allowBlank="1" showInputMessage="1" showErrorMessage="1" xr:uid="{C7912842-B7F4-4F7E-A524-DAFB2B742346}">
          <x14:formula1>
            <xm:f>'Drop down list'!$M$2:$M$6</xm:f>
          </x14:formula1>
          <xm:sqref>E6:E145</xm:sqref>
        </x14:dataValidation>
        <x14:dataValidation type="list" allowBlank="1" showInputMessage="1" showErrorMessage="1" xr:uid="{CF319EFA-1F82-4BA5-BE1F-647132EA93EA}">
          <x14:formula1>
            <xm:f>'Drop down list'!$R$2:$R$12</xm:f>
          </x14:formula1>
          <xm:sqref>H6:J145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7ECA-D097-4646-B762-DBB33FC13252}">
  <sheetPr>
    <tabColor theme="7" tint="0.59999389629810485"/>
  </sheetPr>
  <dimension ref="A1:B25"/>
  <sheetViews>
    <sheetView zoomScale="85" zoomScaleNormal="85" workbookViewId="0">
      <selection activeCell="L17" sqref="L17"/>
    </sheetView>
  </sheetViews>
  <sheetFormatPr defaultRowHeight="16.5" x14ac:dyDescent="0.3"/>
  <cols>
    <col min="1" max="1" width="86.5703125" style="62" customWidth="1"/>
    <col min="2" max="16384" width="9.140625" style="62"/>
  </cols>
  <sheetData>
    <row r="1" spans="1:2" ht="31.5" x14ac:dyDescent="0.3">
      <c r="A1" s="88" t="s">
        <v>200</v>
      </c>
      <c r="B1" s="62" t="s">
        <v>204</v>
      </c>
    </row>
    <row r="2" spans="1:2" x14ac:dyDescent="0.3">
      <c r="A2" s="69"/>
      <c r="B2" s="87" t="s">
        <v>207</v>
      </c>
    </row>
    <row r="3" spans="1:2" x14ac:dyDescent="0.3">
      <c r="A3" s="69"/>
    </row>
    <row r="4" spans="1:2" x14ac:dyDescent="0.3">
      <c r="A4" s="69"/>
    </row>
    <row r="5" spans="1:2" x14ac:dyDescent="0.3">
      <c r="A5" s="69"/>
    </row>
    <row r="6" spans="1:2" x14ac:dyDescent="0.3">
      <c r="A6" s="69"/>
    </row>
    <row r="7" spans="1:2" x14ac:dyDescent="0.3">
      <c r="A7" s="69"/>
    </row>
    <row r="8" spans="1:2" x14ac:dyDescent="0.3">
      <c r="A8" s="69"/>
    </row>
    <row r="9" spans="1:2" x14ac:dyDescent="0.3">
      <c r="A9" s="69"/>
    </row>
    <row r="10" spans="1:2" x14ac:dyDescent="0.3">
      <c r="A10" s="69"/>
    </row>
    <row r="11" spans="1:2" x14ac:dyDescent="0.3">
      <c r="A11" s="69"/>
    </row>
    <row r="12" spans="1:2" x14ac:dyDescent="0.3">
      <c r="A12" s="69"/>
    </row>
    <row r="13" spans="1:2" x14ac:dyDescent="0.3">
      <c r="A13" s="69"/>
    </row>
    <row r="14" spans="1:2" x14ac:dyDescent="0.3">
      <c r="A14" s="69"/>
    </row>
    <row r="15" spans="1:2" x14ac:dyDescent="0.3">
      <c r="A15" s="69"/>
    </row>
    <row r="16" spans="1:2" x14ac:dyDescent="0.3">
      <c r="A16" s="69"/>
    </row>
    <row r="17" spans="1:1" x14ac:dyDescent="0.3">
      <c r="A17" s="69"/>
    </row>
    <row r="18" spans="1:1" x14ac:dyDescent="0.3">
      <c r="A18" s="69"/>
    </row>
    <row r="19" spans="1:1" x14ac:dyDescent="0.3">
      <c r="A19" s="69"/>
    </row>
    <row r="20" spans="1:1" x14ac:dyDescent="0.3">
      <c r="A20" s="69"/>
    </row>
    <row r="21" spans="1:1" x14ac:dyDescent="0.3">
      <c r="A21" s="69"/>
    </row>
    <row r="22" spans="1:1" x14ac:dyDescent="0.3">
      <c r="A22" s="69"/>
    </row>
    <row r="23" spans="1:1" x14ac:dyDescent="0.3">
      <c r="A23" s="69"/>
    </row>
    <row r="24" spans="1:1" x14ac:dyDescent="0.3">
      <c r="A24" s="69"/>
    </row>
    <row r="25" spans="1:1" x14ac:dyDescent="0.3">
      <c r="A25" s="6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4C8B-5309-4CF3-A664-7BFCA5BF161A}">
  <sheetPr>
    <tabColor rgb="FFD6BBEB"/>
  </sheetPr>
  <dimension ref="A1:S144"/>
  <sheetViews>
    <sheetView zoomScale="85" zoomScaleNormal="85" workbookViewId="0">
      <pane xSplit="2" ySplit="9" topLeftCell="J10" activePane="bottomRight" state="frozen"/>
      <selection activeCell="H32" sqref="H32"/>
      <selection pane="topRight" activeCell="H32" sqref="H32"/>
      <selection pane="bottomLeft" activeCell="H32" sqref="H32"/>
      <selection pane="bottomRight" activeCell="O9" sqref="O9"/>
    </sheetView>
  </sheetViews>
  <sheetFormatPr defaultRowHeight="16.5" x14ac:dyDescent="0.3"/>
  <cols>
    <col min="1" max="1" width="17.7109375" style="65" customWidth="1"/>
    <col min="2" max="2" width="29.5703125" style="65" customWidth="1"/>
    <col min="3" max="3" width="31.42578125" style="65" customWidth="1"/>
    <col min="4" max="4" width="27.85546875" style="65" customWidth="1"/>
    <col min="5" max="5" width="26.42578125" style="65" customWidth="1"/>
    <col min="6" max="12" width="28.85546875" style="65" customWidth="1"/>
    <col min="13" max="13" width="25.42578125" style="65" customWidth="1"/>
    <col min="14" max="15" width="28.42578125" style="65" customWidth="1"/>
    <col min="16" max="16" width="44.42578125" style="65" customWidth="1"/>
    <col min="17" max="17" width="20.7109375" style="65" hidden="1" customWidth="1"/>
    <col min="18" max="18" width="31.85546875" style="89" customWidth="1"/>
    <col min="19" max="19" width="35.42578125" style="62" customWidth="1"/>
    <col min="20" max="20" width="17.140625" style="65" customWidth="1"/>
    <col min="21" max="16384" width="9.140625" style="65"/>
  </cols>
  <sheetData>
    <row r="1" spans="1:19" ht="22.5" x14ac:dyDescent="0.25">
      <c r="A1" s="7" t="s">
        <v>214</v>
      </c>
      <c r="S1" s="65"/>
    </row>
    <row r="2" spans="1:19" x14ac:dyDescent="0.2">
      <c r="A2" s="2" t="s">
        <v>162</v>
      </c>
      <c r="S2" s="65"/>
    </row>
    <row r="3" spans="1:19" x14ac:dyDescent="0.25">
      <c r="A3" s="65" t="s">
        <v>202</v>
      </c>
      <c r="S3" s="65"/>
    </row>
    <row r="4" spans="1:19" x14ac:dyDescent="0.25">
      <c r="A4" s="65" t="s">
        <v>209</v>
      </c>
      <c r="S4" s="65"/>
    </row>
    <row r="5" spans="1:19" ht="16.5" customHeight="1" x14ac:dyDescent="0.25">
      <c r="A5" s="149" t="s">
        <v>266</v>
      </c>
      <c r="B5" s="149"/>
      <c r="C5" s="149"/>
      <c r="D5" s="149"/>
      <c r="E5" s="149"/>
      <c r="F5" s="149"/>
      <c r="G5" s="149"/>
      <c r="H5" s="149"/>
      <c r="I5" s="149"/>
      <c r="J5" s="149"/>
      <c r="K5" s="149"/>
      <c r="L5" s="149"/>
      <c r="M5" s="149"/>
      <c r="N5" s="149"/>
      <c r="O5" s="89"/>
      <c r="S5" s="65"/>
    </row>
    <row r="6" spans="1:19" x14ac:dyDescent="0.25">
      <c r="A6" s="149"/>
      <c r="B6" s="149"/>
      <c r="C6" s="149"/>
      <c r="D6" s="149"/>
      <c r="E6" s="149"/>
      <c r="F6" s="149"/>
      <c r="G6" s="149"/>
      <c r="H6" s="149"/>
      <c r="I6" s="149"/>
      <c r="J6" s="149"/>
      <c r="K6" s="149"/>
      <c r="L6" s="149"/>
      <c r="M6" s="149"/>
      <c r="N6" s="149"/>
      <c r="O6" s="89"/>
      <c r="S6" s="65"/>
    </row>
    <row r="7" spans="1:19" x14ac:dyDescent="0.25">
      <c r="A7" s="128" t="s">
        <v>265</v>
      </c>
      <c r="B7" s="89"/>
      <c r="C7" s="89"/>
      <c r="D7" s="89"/>
      <c r="E7" s="89"/>
      <c r="F7" s="89"/>
      <c r="G7" s="89"/>
      <c r="H7" s="89"/>
      <c r="I7" s="89"/>
      <c r="J7" s="89"/>
      <c r="K7" s="89"/>
      <c r="L7" s="89"/>
      <c r="M7" s="89"/>
      <c r="N7" s="89"/>
      <c r="O7" s="89"/>
      <c r="S7" s="65"/>
    </row>
    <row r="8" spans="1:19" ht="30" customHeight="1" thickBot="1" x14ac:dyDescent="0.3">
      <c r="A8" s="11" t="s">
        <v>269</v>
      </c>
      <c r="R8" s="65"/>
      <c r="S8" s="65"/>
    </row>
    <row r="9" spans="1:19" s="10" customFormat="1" ht="63" customHeight="1" thickBot="1" x14ac:dyDescent="0.3">
      <c r="A9" s="39" t="s">
        <v>110</v>
      </c>
      <c r="B9" s="40" t="s">
        <v>138</v>
      </c>
      <c r="C9" s="24" t="s">
        <v>190</v>
      </c>
      <c r="D9" s="24" t="s">
        <v>191</v>
      </c>
      <c r="E9" s="24" t="s">
        <v>26</v>
      </c>
      <c r="F9" s="37" t="s">
        <v>13</v>
      </c>
      <c r="G9" s="24" t="s">
        <v>153</v>
      </c>
      <c r="H9" s="24" t="s">
        <v>130</v>
      </c>
      <c r="I9" s="24" t="s">
        <v>248</v>
      </c>
      <c r="J9" s="24" t="s">
        <v>249</v>
      </c>
      <c r="K9" s="37" t="s">
        <v>140</v>
      </c>
      <c r="L9" s="37" t="s">
        <v>230</v>
      </c>
      <c r="M9" s="40" t="s">
        <v>118</v>
      </c>
      <c r="N9" s="41" t="s">
        <v>208</v>
      </c>
      <c r="O9" s="40" t="s">
        <v>225</v>
      </c>
      <c r="P9" s="40" t="s">
        <v>142</v>
      </c>
      <c r="Q9" s="40" t="s">
        <v>108</v>
      </c>
      <c r="R9" s="40" t="s">
        <v>116</v>
      </c>
      <c r="S9" s="47" t="s">
        <v>223</v>
      </c>
    </row>
    <row r="10" spans="1:19" x14ac:dyDescent="0.25">
      <c r="A10" s="90" t="str">
        <f t="shared" ref="A10:A73" si="0">RIGHT(B10,4)</f>
        <v/>
      </c>
      <c r="B10" s="58"/>
      <c r="C10" s="91" t="str">
        <f>IFERROR(VLOOKUP($B10,'2a. Staff Data (FTFFT)'!$A:$N,5,0),"")</f>
        <v/>
      </c>
      <c r="D10" s="91" t="str">
        <f>IFERROR(VLOOKUP($B10,'2a. Staff Data (FTFFT)'!$A:$N,6,0),"")</f>
        <v/>
      </c>
      <c r="E10" s="91" t="str">
        <f>IFERROR(VLOOKUP($B10,'2a. Staff Data (FTFFT)'!$A:$N,7,0),"")</f>
        <v/>
      </c>
      <c r="F10" s="91" t="str">
        <f>IFERROR(VLOOKUP($B10,'2a. Staff Data (FTFFT)'!$A:$N,8,0),"")</f>
        <v/>
      </c>
      <c r="G10" s="91" t="str">
        <f>IFERROR(VLOOKUP($B10,'2a. Staff Data (FTFFT)'!$A:$N,9,0),"")</f>
        <v/>
      </c>
      <c r="H10" s="91" t="str">
        <f>IFERROR(VLOOKUP($B10,'2a. Staff Data (FTFFT)'!$A:$N,10,0),"")</f>
        <v/>
      </c>
      <c r="I10" s="91" t="str">
        <f>IFERROR(VLOOKUP($B10,'2a. Staff Data (FTFFT)'!$A:$N,11,0),"")</f>
        <v/>
      </c>
      <c r="J10" s="91" t="str">
        <f>IFERROR(VLOOKUP($B10,'2a. Staff Data (FTFFT)'!$A:$N,12,0),"")</f>
        <v/>
      </c>
      <c r="K10" s="91" t="str">
        <f>IFERROR(VLOOKUP($B10,'2a. Staff Data (FTFFT)'!$A:$N,13,0),"")</f>
        <v/>
      </c>
      <c r="L10" s="91" t="str">
        <f>IFERROR(VLOOKUP($B10,'2a. Staff Data (FTFFT)'!$A:$N,14,0),"")</f>
        <v/>
      </c>
      <c r="M10" s="58" t="s">
        <v>1</v>
      </c>
      <c r="N10" s="92"/>
      <c r="O10" s="93"/>
      <c r="P10" s="57"/>
      <c r="Q10" s="94">
        <f t="shared" ref="Q10:Q41" si="1">SUMIF($B:$B,$B10,$P:$P)</f>
        <v>0</v>
      </c>
      <c r="R10" s="50" t="b">
        <f t="shared" ref="R10:R41" si="2">IF(Q10&gt;1,"This staff member has a total FTE exceeding 1. Please check the rows are correctly populated",IF(Q10="",""))</f>
        <v>0</v>
      </c>
      <c r="S10" s="95"/>
    </row>
    <row r="11" spans="1:19" x14ac:dyDescent="0.25">
      <c r="A11" s="90" t="str">
        <f>RIGHT(B11,4)</f>
        <v/>
      </c>
      <c r="B11" s="58"/>
      <c r="C11" s="91" t="str">
        <f>IFERROR(VLOOKUP($B11,'2a. Staff Data (FTFFT)'!$A:$N,5,0),"")</f>
        <v/>
      </c>
      <c r="D11" s="91" t="str">
        <f>IFERROR(VLOOKUP($B11,'2a. Staff Data (FTFFT)'!$A:$N,6,0),"")</f>
        <v/>
      </c>
      <c r="E11" s="91" t="str">
        <f>IFERROR(VLOOKUP($B11,'2a. Staff Data (FTFFT)'!$A:$N,7,0),"")</f>
        <v/>
      </c>
      <c r="F11" s="91" t="str">
        <f>IFERROR(VLOOKUP($B11,'2a. Staff Data (FTFFT)'!$A:$N,8,0),"")</f>
        <v/>
      </c>
      <c r="G11" s="91" t="str">
        <f>IFERROR(VLOOKUP($B11,'2a. Staff Data (FTFFT)'!$A:$N,9,0),"")</f>
        <v/>
      </c>
      <c r="H11" s="91" t="str">
        <f>IFERROR(VLOOKUP($B11,'2a. Staff Data (FTFFT)'!$A:$N,10,0),"")</f>
        <v/>
      </c>
      <c r="I11" s="91" t="str">
        <f>IFERROR(VLOOKUP($B11,'2a. Staff Data (FTFFT)'!$A:$N,11,0),"")</f>
        <v/>
      </c>
      <c r="J11" s="91" t="str">
        <f>IFERROR(VLOOKUP($B11,'2a. Staff Data (FTFFT)'!$A:$N,12,0),"")</f>
        <v/>
      </c>
      <c r="K11" s="91" t="str">
        <f>IFERROR(VLOOKUP($B11,'2a. Staff Data (FTFFT)'!$A:$N,13,0),"")</f>
        <v/>
      </c>
      <c r="L11" s="91" t="str">
        <f>IFERROR(VLOOKUP($B11,'2a. Staff Data (FTFFT)'!$A:$N,14,0),"")</f>
        <v/>
      </c>
      <c r="M11" s="58" t="s">
        <v>1</v>
      </c>
      <c r="N11" s="92"/>
      <c r="O11" s="93"/>
      <c r="P11" s="144"/>
      <c r="Q11" s="97">
        <f t="shared" si="1"/>
        <v>0</v>
      </c>
      <c r="R11" s="31" t="b">
        <f>IF(Q11&gt;1,"This staff member has a total FTE exceeding 1. Please check the rows are correctly populated",IF(Q11="",""))</f>
        <v>0</v>
      </c>
      <c r="S11" s="98"/>
    </row>
    <row r="12" spans="1:19" x14ac:dyDescent="0.25">
      <c r="A12" s="99" t="str">
        <f t="shared" si="0"/>
        <v/>
      </c>
      <c r="B12" s="58"/>
      <c r="C12" s="91" t="str">
        <f>IFERROR(VLOOKUP($B12,'2a. Staff Data (FTFFT)'!$A:$N,5,0),"")</f>
        <v/>
      </c>
      <c r="D12" s="91" t="str">
        <f>IFERROR(VLOOKUP($B12,'2a. Staff Data (FTFFT)'!$A:$N,6,0),"")</f>
        <v/>
      </c>
      <c r="E12" s="91" t="str">
        <f>IFERROR(VLOOKUP($B12,'2a. Staff Data (FTFFT)'!$A:$N,7,0),"")</f>
        <v/>
      </c>
      <c r="F12" s="91" t="str">
        <f>IFERROR(VLOOKUP($B12,'2a. Staff Data (FTFFT)'!$A:$N,8,0),"")</f>
        <v/>
      </c>
      <c r="G12" s="91" t="str">
        <f>IFERROR(VLOOKUP($B12,'2a. Staff Data (FTFFT)'!$A:$N,9,0),"")</f>
        <v/>
      </c>
      <c r="H12" s="91" t="str">
        <f>IFERROR(VLOOKUP($B12,'2a. Staff Data (FTFFT)'!$A:$N,10,0),"")</f>
        <v/>
      </c>
      <c r="I12" s="91" t="str">
        <f>IFERROR(VLOOKUP($B12,'2a. Staff Data (FTFFT)'!$A:$N,11,0),"")</f>
        <v/>
      </c>
      <c r="J12" s="91" t="str">
        <f>IFERROR(VLOOKUP($B12,'2a. Staff Data (FTFFT)'!$A:$N,12,0),"")</f>
        <v/>
      </c>
      <c r="K12" s="91" t="str">
        <f>IFERROR(VLOOKUP($B12,'2a. Staff Data (FTFFT)'!$A:$N,13,0),"")</f>
        <v/>
      </c>
      <c r="L12" s="91" t="str">
        <f>IFERROR(VLOOKUP($B12,'2a. Staff Data (FTFFT)'!$A:$N,14,0),"")</f>
        <v/>
      </c>
      <c r="M12" s="58" t="s">
        <v>1</v>
      </c>
      <c r="N12" s="92"/>
      <c r="O12" s="93"/>
      <c r="P12" s="57"/>
      <c r="Q12" s="97">
        <f t="shared" si="1"/>
        <v>0</v>
      </c>
      <c r="R12" s="31" t="b">
        <f t="shared" si="2"/>
        <v>0</v>
      </c>
      <c r="S12" s="98"/>
    </row>
    <row r="13" spans="1:19" x14ac:dyDescent="0.25">
      <c r="A13" s="90" t="str">
        <f>RIGHT(B13,4)</f>
        <v/>
      </c>
      <c r="B13" s="58"/>
      <c r="C13" s="91" t="str">
        <f>IFERROR(VLOOKUP($B13,'2a. Staff Data (FTFFT)'!$A:$N,5,0),"")</f>
        <v/>
      </c>
      <c r="D13" s="91" t="str">
        <f>IFERROR(VLOOKUP($B13,'2a. Staff Data (FTFFT)'!$A:$N,6,0),"")</f>
        <v/>
      </c>
      <c r="E13" s="91" t="str">
        <f>IFERROR(VLOOKUP($B13,'2a. Staff Data (FTFFT)'!$A:$N,7,0),"")</f>
        <v/>
      </c>
      <c r="F13" s="91" t="str">
        <f>IFERROR(VLOOKUP($B13,'2a. Staff Data (FTFFT)'!$A:$N,8,0),"")</f>
        <v/>
      </c>
      <c r="G13" s="91" t="str">
        <f>IFERROR(VLOOKUP($B13,'2a. Staff Data (FTFFT)'!$A:$N,9,0),"")</f>
        <v/>
      </c>
      <c r="H13" s="91" t="str">
        <f>IFERROR(VLOOKUP($B13,'2a. Staff Data (FTFFT)'!$A:$N,10,0),"")</f>
        <v/>
      </c>
      <c r="I13" s="91" t="str">
        <f>IFERROR(VLOOKUP($B13,'2a. Staff Data (FTFFT)'!$A:$N,11,0),"")</f>
        <v/>
      </c>
      <c r="J13" s="91" t="str">
        <f>IFERROR(VLOOKUP($B13,'2a. Staff Data (FTFFT)'!$A:$N,12,0),"")</f>
        <v/>
      </c>
      <c r="K13" s="91" t="str">
        <f>IFERROR(VLOOKUP($B13,'2a. Staff Data (FTFFT)'!$A:$N,13,0),"")</f>
        <v/>
      </c>
      <c r="L13" s="91" t="str">
        <f>IFERROR(VLOOKUP($B13,'2a. Staff Data (FTFFT)'!$A:$N,14,0),"")</f>
        <v/>
      </c>
      <c r="M13" s="58" t="s">
        <v>1</v>
      </c>
      <c r="N13" s="92"/>
      <c r="O13" s="93"/>
      <c r="P13" s="57"/>
      <c r="Q13" s="97">
        <f t="shared" si="1"/>
        <v>0</v>
      </c>
      <c r="R13" s="31" t="b">
        <f>IF(Q13&gt;1,"This staff member has a total FTE exceeding 1. Please check the rows are correctly populated",IF(Q13="",""))</f>
        <v>0</v>
      </c>
      <c r="S13" s="98"/>
    </row>
    <row r="14" spans="1:19" x14ac:dyDescent="0.25">
      <c r="A14" s="99" t="str">
        <f t="shared" si="0"/>
        <v/>
      </c>
      <c r="B14" s="58"/>
      <c r="C14" s="91" t="str">
        <f>IFERROR(VLOOKUP($B14,'2a. Staff Data (FTFFT)'!$A:$N,5,0),"")</f>
        <v/>
      </c>
      <c r="D14" s="91" t="str">
        <f>IFERROR(VLOOKUP($B14,'2a. Staff Data (FTFFT)'!$A:$N,6,0),"")</f>
        <v/>
      </c>
      <c r="E14" s="91" t="str">
        <f>IFERROR(VLOOKUP($B14,'2a. Staff Data (FTFFT)'!$A:$N,7,0),"")</f>
        <v/>
      </c>
      <c r="F14" s="91" t="str">
        <f>IFERROR(VLOOKUP($B14,'2a. Staff Data (FTFFT)'!$A:$N,8,0),"")</f>
        <v/>
      </c>
      <c r="G14" s="91" t="str">
        <f>IFERROR(VLOOKUP($B14,'2a. Staff Data (FTFFT)'!$A:$N,9,0),"")</f>
        <v/>
      </c>
      <c r="H14" s="91" t="str">
        <f>IFERROR(VLOOKUP($B14,'2a. Staff Data (FTFFT)'!$A:$N,10,0),"")</f>
        <v/>
      </c>
      <c r="I14" s="91" t="str">
        <f>IFERROR(VLOOKUP($B14,'2a. Staff Data (FTFFT)'!$A:$N,11,0),"")</f>
        <v/>
      </c>
      <c r="J14" s="91" t="str">
        <f>IFERROR(VLOOKUP($B14,'2a. Staff Data (FTFFT)'!$A:$N,12,0),"")</f>
        <v/>
      </c>
      <c r="K14" s="91" t="str">
        <f>IFERROR(VLOOKUP($B14,'2a. Staff Data (FTFFT)'!$A:$N,13,0),"")</f>
        <v/>
      </c>
      <c r="L14" s="91" t="str">
        <f>IFERROR(VLOOKUP($B14,'2a. Staff Data (FTFFT)'!$A:$N,14,0),"")</f>
        <v/>
      </c>
      <c r="M14" s="58" t="s">
        <v>1</v>
      </c>
      <c r="N14" s="92"/>
      <c r="O14" s="93"/>
      <c r="P14" s="57"/>
      <c r="Q14" s="97">
        <f t="shared" si="1"/>
        <v>0</v>
      </c>
      <c r="R14" s="48" t="b">
        <f t="shared" si="2"/>
        <v>0</v>
      </c>
      <c r="S14" s="98"/>
    </row>
    <row r="15" spans="1:19" x14ac:dyDescent="0.25">
      <c r="A15" s="90" t="str">
        <f t="shared" ref="A15" si="3">RIGHT(B15,4)</f>
        <v/>
      </c>
      <c r="B15" s="58"/>
      <c r="C15" s="91" t="str">
        <f>IFERROR(VLOOKUP($B15,'2a. Staff Data (FTFFT)'!$A:$N,5,0),"")</f>
        <v/>
      </c>
      <c r="D15" s="91" t="str">
        <f>IFERROR(VLOOKUP($B15,'2a. Staff Data (FTFFT)'!$A:$N,6,0),"")</f>
        <v/>
      </c>
      <c r="E15" s="91" t="str">
        <f>IFERROR(VLOOKUP($B15,'2a. Staff Data (FTFFT)'!$A:$N,7,0),"")</f>
        <v/>
      </c>
      <c r="F15" s="91" t="str">
        <f>IFERROR(VLOOKUP($B15,'2a. Staff Data (FTFFT)'!$A:$N,8,0),"")</f>
        <v/>
      </c>
      <c r="G15" s="91" t="str">
        <f>IFERROR(VLOOKUP($B15,'2a. Staff Data (FTFFT)'!$A:$N,9,0),"")</f>
        <v/>
      </c>
      <c r="H15" s="91" t="str">
        <f>IFERROR(VLOOKUP($B15,'2a. Staff Data (FTFFT)'!$A:$N,10,0),"")</f>
        <v/>
      </c>
      <c r="I15" s="91" t="str">
        <f>IFERROR(VLOOKUP($B15,'2a. Staff Data (FTFFT)'!$A:$N,11,0),"")</f>
        <v/>
      </c>
      <c r="J15" s="91" t="str">
        <f>IFERROR(VLOOKUP($B15,'2a. Staff Data (FTFFT)'!$A:$N,12,0),"")</f>
        <v/>
      </c>
      <c r="K15" s="91" t="str">
        <f>IFERROR(VLOOKUP($B15,'2a. Staff Data (FTFFT)'!$A:$N,13,0),"")</f>
        <v/>
      </c>
      <c r="L15" s="91" t="str">
        <f>IFERROR(VLOOKUP($B15,'2a. Staff Data (FTFFT)'!$A:$N,14,0),"")</f>
        <v/>
      </c>
      <c r="M15" s="58" t="s">
        <v>1</v>
      </c>
      <c r="N15" s="92"/>
      <c r="O15" s="93"/>
      <c r="P15" s="57"/>
      <c r="Q15" s="97">
        <f t="shared" si="1"/>
        <v>0</v>
      </c>
      <c r="R15" s="48" t="b">
        <f t="shared" si="2"/>
        <v>0</v>
      </c>
      <c r="S15" s="98"/>
    </row>
    <row r="16" spans="1:19" x14ac:dyDescent="0.25">
      <c r="A16" s="90" t="str">
        <f t="shared" si="0"/>
        <v/>
      </c>
      <c r="B16" s="58"/>
      <c r="C16" s="91" t="str">
        <f>IFERROR(VLOOKUP($B16,'2a. Staff Data (FTFFT)'!$A:$N,5,0),"")</f>
        <v/>
      </c>
      <c r="D16" s="91" t="str">
        <f>IFERROR(VLOOKUP($B16,'2a. Staff Data (FTFFT)'!$A:$N,6,0),"")</f>
        <v/>
      </c>
      <c r="E16" s="91" t="str">
        <f>IFERROR(VLOOKUP($B16,'2a. Staff Data (FTFFT)'!$A:$N,7,0),"")</f>
        <v/>
      </c>
      <c r="F16" s="91" t="str">
        <f>IFERROR(VLOOKUP($B16,'2a. Staff Data (FTFFT)'!$A:$N,8,0),"")</f>
        <v/>
      </c>
      <c r="G16" s="91" t="str">
        <f>IFERROR(VLOOKUP($B16,'2a. Staff Data (FTFFT)'!$A:$N,9,0),"")</f>
        <v/>
      </c>
      <c r="H16" s="91" t="str">
        <f>IFERROR(VLOOKUP($B16,'2a. Staff Data (FTFFT)'!$A:$N,10,0),"")</f>
        <v/>
      </c>
      <c r="I16" s="91" t="str">
        <f>IFERROR(VLOOKUP($B16,'2a. Staff Data (FTFFT)'!$A:$N,11,0),"")</f>
        <v/>
      </c>
      <c r="J16" s="91" t="str">
        <f>IFERROR(VLOOKUP($B16,'2a. Staff Data (FTFFT)'!$A:$N,12,0),"")</f>
        <v/>
      </c>
      <c r="K16" s="91" t="str">
        <f>IFERROR(VLOOKUP($B16,'2a. Staff Data (FTFFT)'!$A:$N,13,0),"")</f>
        <v/>
      </c>
      <c r="L16" s="91" t="str">
        <f>IFERROR(VLOOKUP($B16,'2a. Staff Data (FTFFT)'!$A:$N,14,0),"")</f>
        <v/>
      </c>
      <c r="M16" s="58" t="s">
        <v>1</v>
      </c>
      <c r="N16" s="92"/>
      <c r="O16" s="93"/>
      <c r="P16" s="57"/>
      <c r="Q16" s="97">
        <f t="shared" si="1"/>
        <v>0</v>
      </c>
      <c r="R16" s="31" t="b">
        <f t="shared" si="2"/>
        <v>0</v>
      </c>
      <c r="S16" s="98"/>
    </row>
    <row r="17" spans="1:19" x14ac:dyDescent="0.25">
      <c r="A17" s="90" t="str">
        <f t="shared" si="0"/>
        <v/>
      </c>
      <c r="B17" s="58"/>
      <c r="C17" s="91" t="str">
        <f>IFERROR(VLOOKUP($B17,'2a. Staff Data (FTFFT)'!$A:$N,5,0),"")</f>
        <v/>
      </c>
      <c r="D17" s="91" t="str">
        <f>IFERROR(VLOOKUP($B17,'2a. Staff Data (FTFFT)'!$A:$N,6,0),"")</f>
        <v/>
      </c>
      <c r="E17" s="91" t="str">
        <f>IFERROR(VLOOKUP($B17,'2a. Staff Data (FTFFT)'!$A:$N,7,0),"")</f>
        <v/>
      </c>
      <c r="F17" s="91" t="str">
        <f>IFERROR(VLOOKUP($B17,'2a. Staff Data (FTFFT)'!$A:$N,8,0),"")</f>
        <v/>
      </c>
      <c r="G17" s="91" t="str">
        <f>IFERROR(VLOOKUP($B17,'2a. Staff Data (FTFFT)'!$A:$N,9,0),"")</f>
        <v/>
      </c>
      <c r="H17" s="91" t="str">
        <f>IFERROR(VLOOKUP($B17,'2a. Staff Data (FTFFT)'!$A:$N,10,0),"")</f>
        <v/>
      </c>
      <c r="I17" s="91" t="str">
        <f>IFERROR(VLOOKUP($B17,'2a. Staff Data (FTFFT)'!$A:$N,11,0),"")</f>
        <v/>
      </c>
      <c r="J17" s="91" t="str">
        <f>IFERROR(VLOOKUP($B17,'2a. Staff Data (FTFFT)'!$A:$N,12,0),"")</f>
        <v/>
      </c>
      <c r="K17" s="91" t="str">
        <f>IFERROR(VLOOKUP($B17,'2a. Staff Data (FTFFT)'!$A:$N,13,0),"")</f>
        <v/>
      </c>
      <c r="L17" s="91" t="str">
        <f>IFERROR(VLOOKUP($B17,'2a. Staff Data (FTFFT)'!$A:$N,14,0),"")</f>
        <v/>
      </c>
      <c r="M17" s="58" t="s">
        <v>1</v>
      </c>
      <c r="N17" s="92"/>
      <c r="O17" s="93"/>
      <c r="P17" s="57"/>
      <c r="Q17" s="97">
        <f t="shared" si="1"/>
        <v>0</v>
      </c>
      <c r="R17" s="31" t="b">
        <f t="shared" si="2"/>
        <v>0</v>
      </c>
      <c r="S17" s="98"/>
    </row>
    <row r="18" spans="1:19" x14ac:dyDescent="0.25">
      <c r="A18" s="90" t="str">
        <f>RIGHT(B18,4)</f>
        <v/>
      </c>
      <c r="B18" s="58"/>
      <c r="C18" s="91" t="str">
        <f>IFERROR(VLOOKUP($B18,'2a. Staff Data (FTFFT)'!$A:$N,5,0),"")</f>
        <v/>
      </c>
      <c r="D18" s="91" t="str">
        <f>IFERROR(VLOOKUP($B18,'2a. Staff Data (FTFFT)'!$A:$N,6,0),"")</f>
        <v/>
      </c>
      <c r="E18" s="91" t="str">
        <f>IFERROR(VLOOKUP($B18,'2a. Staff Data (FTFFT)'!$A:$N,7,0),"")</f>
        <v/>
      </c>
      <c r="F18" s="91" t="str">
        <f>IFERROR(VLOOKUP($B18,'2a. Staff Data (FTFFT)'!$A:$N,8,0),"")</f>
        <v/>
      </c>
      <c r="G18" s="91" t="str">
        <f>IFERROR(VLOOKUP($B18,'2a. Staff Data (FTFFT)'!$A:$N,9,0),"")</f>
        <v/>
      </c>
      <c r="H18" s="91" t="str">
        <f>IFERROR(VLOOKUP($B18,'2a. Staff Data (FTFFT)'!$A:$N,10,0),"")</f>
        <v/>
      </c>
      <c r="I18" s="91" t="str">
        <f>IFERROR(VLOOKUP($B18,'2a. Staff Data (FTFFT)'!$A:$N,11,0),"")</f>
        <v/>
      </c>
      <c r="J18" s="91" t="str">
        <f>IFERROR(VLOOKUP($B18,'2a. Staff Data (FTFFT)'!$A:$N,12,0),"")</f>
        <v/>
      </c>
      <c r="K18" s="91" t="str">
        <f>IFERROR(VLOOKUP($B18,'2a. Staff Data (FTFFT)'!$A:$N,13,0),"")</f>
        <v/>
      </c>
      <c r="L18" s="91" t="str">
        <f>IFERROR(VLOOKUP($B18,'2a. Staff Data (FTFFT)'!$A:$N,14,0),"")</f>
        <v/>
      </c>
      <c r="M18" s="58" t="s">
        <v>1</v>
      </c>
      <c r="N18" s="92"/>
      <c r="O18" s="93"/>
      <c r="P18" s="57"/>
      <c r="Q18" s="97">
        <f t="shared" si="1"/>
        <v>0</v>
      </c>
      <c r="R18" s="31" t="b">
        <f>IF(Q18&gt;1,"This staff member has a total FTE exceeding 1. Please check the rows are correctly populated",IF(Q18="",""))</f>
        <v>0</v>
      </c>
      <c r="S18" s="98"/>
    </row>
    <row r="19" spans="1:19" x14ac:dyDescent="0.25">
      <c r="A19" s="90" t="str">
        <f t="shared" si="0"/>
        <v/>
      </c>
      <c r="B19" s="58"/>
      <c r="C19" s="91" t="str">
        <f>IFERROR(VLOOKUP($B19,'2a. Staff Data (FTFFT)'!$A:$N,5,0),"")</f>
        <v/>
      </c>
      <c r="D19" s="91" t="str">
        <f>IFERROR(VLOOKUP($B19,'2a. Staff Data (FTFFT)'!$A:$N,6,0),"")</f>
        <v/>
      </c>
      <c r="E19" s="91" t="str">
        <f>IFERROR(VLOOKUP($B19,'2a. Staff Data (FTFFT)'!$A:$N,7,0),"")</f>
        <v/>
      </c>
      <c r="F19" s="91" t="str">
        <f>IFERROR(VLOOKUP($B19,'2a. Staff Data (FTFFT)'!$A:$N,8,0),"")</f>
        <v/>
      </c>
      <c r="G19" s="91" t="str">
        <f>IFERROR(VLOOKUP($B19,'2a. Staff Data (FTFFT)'!$A:$N,9,0),"")</f>
        <v/>
      </c>
      <c r="H19" s="91" t="str">
        <f>IFERROR(VLOOKUP($B19,'2a. Staff Data (FTFFT)'!$A:$N,10,0),"")</f>
        <v/>
      </c>
      <c r="I19" s="91" t="str">
        <f>IFERROR(VLOOKUP($B19,'2a. Staff Data (FTFFT)'!$A:$N,11,0),"")</f>
        <v/>
      </c>
      <c r="J19" s="91" t="str">
        <f>IFERROR(VLOOKUP($B19,'2a. Staff Data (FTFFT)'!$A:$N,12,0),"")</f>
        <v/>
      </c>
      <c r="K19" s="91" t="str">
        <f>IFERROR(VLOOKUP($B19,'2a. Staff Data (FTFFT)'!$A:$N,13,0),"")</f>
        <v/>
      </c>
      <c r="L19" s="91" t="str">
        <f>IFERROR(VLOOKUP($B19,'2a. Staff Data (FTFFT)'!$A:$N,14,0),"")</f>
        <v/>
      </c>
      <c r="M19" s="58" t="s">
        <v>1</v>
      </c>
      <c r="N19" s="92"/>
      <c r="O19" s="93"/>
      <c r="P19" s="57"/>
      <c r="Q19" s="97">
        <f t="shared" si="1"/>
        <v>0</v>
      </c>
      <c r="R19" s="31" t="b">
        <f t="shared" si="2"/>
        <v>0</v>
      </c>
      <c r="S19" s="98"/>
    </row>
    <row r="20" spans="1:19" x14ac:dyDescent="0.25">
      <c r="A20" s="90" t="str">
        <f t="shared" si="0"/>
        <v/>
      </c>
      <c r="B20" s="58"/>
      <c r="C20" s="91" t="str">
        <f>IFERROR(VLOOKUP($B20,'2a. Staff Data (FTFFT)'!$A:$N,5,0),"")</f>
        <v/>
      </c>
      <c r="D20" s="91" t="str">
        <f>IFERROR(VLOOKUP($B20,'2a. Staff Data (FTFFT)'!$A:$N,6,0),"")</f>
        <v/>
      </c>
      <c r="E20" s="91" t="str">
        <f>IFERROR(VLOOKUP($B20,'2a. Staff Data (FTFFT)'!$A:$N,7,0),"")</f>
        <v/>
      </c>
      <c r="F20" s="91" t="str">
        <f>IFERROR(VLOOKUP($B20,'2a. Staff Data (FTFFT)'!$A:$N,8,0),"")</f>
        <v/>
      </c>
      <c r="G20" s="91" t="str">
        <f>IFERROR(VLOOKUP($B20,'2a. Staff Data (FTFFT)'!$A:$N,9,0),"")</f>
        <v/>
      </c>
      <c r="H20" s="91" t="str">
        <f>IFERROR(VLOOKUP($B20,'2a. Staff Data (FTFFT)'!$A:$N,10,0),"")</f>
        <v/>
      </c>
      <c r="I20" s="91" t="str">
        <f>IFERROR(VLOOKUP($B20,'2a. Staff Data (FTFFT)'!$A:$N,11,0),"")</f>
        <v/>
      </c>
      <c r="J20" s="91" t="str">
        <f>IFERROR(VLOOKUP($B20,'2a. Staff Data (FTFFT)'!$A:$N,12,0),"")</f>
        <v/>
      </c>
      <c r="K20" s="91" t="str">
        <f>IFERROR(VLOOKUP($B20,'2a. Staff Data (FTFFT)'!$A:$N,13,0),"")</f>
        <v/>
      </c>
      <c r="L20" s="91" t="str">
        <f>IFERROR(VLOOKUP($B20,'2a. Staff Data (FTFFT)'!$A:$N,14,0),"")</f>
        <v/>
      </c>
      <c r="M20" s="58" t="s">
        <v>1</v>
      </c>
      <c r="N20" s="92"/>
      <c r="O20" s="93"/>
      <c r="P20" s="57"/>
      <c r="Q20" s="97">
        <f t="shared" si="1"/>
        <v>0</v>
      </c>
      <c r="R20" s="31" t="b">
        <f t="shared" si="2"/>
        <v>0</v>
      </c>
      <c r="S20" s="98"/>
    </row>
    <row r="21" spans="1:19" x14ac:dyDescent="0.25">
      <c r="A21" s="90" t="str">
        <f t="shared" si="0"/>
        <v/>
      </c>
      <c r="B21" s="58"/>
      <c r="C21" s="91" t="str">
        <f>IFERROR(VLOOKUP($B21,'2a. Staff Data (FTFFT)'!$A:$N,5,0),"")</f>
        <v/>
      </c>
      <c r="D21" s="91" t="str">
        <f>IFERROR(VLOOKUP($B21,'2a. Staff Data (FTFFT)'!$A:$N,6,0),"")</f>
        <v/>
      </c>
      <c r="E21" s="91" t="str">
        <f>IFERROR(VLOOKUP($B21,'2a. Staff Data (FTFFT)'!$A:$N,7,0),"")</f>
        <v/>
      </c>
      <c r="F21" s="91" t="str">
        <f>IFERROR(VLOOKUP($B21,'2a. Staff Data (FTFFT)'!$A:$N,8,0),"")</f>
        <v/>
      </c>
      <c r="G21" s="91" t="str">
        <f>IFERROR(VLOOKUP($B21,'2a. Staff Data (FTFFT)'!$A:$N,9,0),"")</f>
        <v/>
      </c>
      <c r="H21" s="91" t="str">
        <f>IFERROR(VLOOKUP($B21,'2a. Staff Data (FTFFT)'!$A:$N,10,0),"")</f>
        <v/>
      </c>
      <c r="I21" s="91" t="str">
        <f>IFERROR(VLOOKUP($B21,'2a. Staff Data (FTFFT)'!$A:$N,11,0),"")</f>
        <v/>
      </c>
      <c r="J21" s="91" t="str">
        <f>IFERROR(VLOOKUP($B21,'2a. Staff Data (FTFFT)'!$A:$N,12,0),"")</f>
        <v/>
      </c>
      <c r="K21" s="91" t="str">
        <f>IFERROR(VLOOKUP($B21,'2a. Staff Data (FTFFT)'!$A:$N,13,0),"")</f>
        <v/>
      </c>
      <c r="L21" s="91" t="str">
        <f>IFERROR(VLOOKUP($B21,'2a. Staff Data (FTFFT)'!$A:$N,14,0),"")</f>
        <v/>
      </c>
      <c r="M21" s="58" t="s">
        <v>1</v>
      </c>
      <c r="N21" s="92"/>
      <c r="O21" s="93"/>
      <c r="P21" s="57"/>
      <c r="Q21" s="97">
        <f t="shared" si="1"/>
        <v>0</v>
      </c>
      <c r="R21" s="31" t="b">
        <f t="shared" si="2"/>
        <v>0</v>
      </c>
      <c r="S21" s="98"/>
    </row>
    <row r="22" spans="1:19" x14ac:dyDescent="0.25">
      <c r="A22" s="90" t="str">
        <f t="shared" si="0"/>
        <v/>
      </c>
      <c r="B22" s="58"/>
      <c r="C22" s="91" t="str">
        <f>IFERROR(VLOOKUP($B22,'2a. Staff Data (FTFFT)'!$A:$N,5,0),"")</f>
        <v/>
      </c>
      <c r="D22" s="91" t="str">
        <f>IFERROR(VLOOKUP($B22,'2a. Staff Data (FTFFT)'!$A:$N,6,0),"")</f>
        <v/>
      </c>
      <c r="E22" s="91" t="str">
        <f>IFERROR(VLOOKUP($B22,'2a. Staff Data (FTFFT)'!$A:$N,7,0),"")</f>
        <v/>
      </c>
      <c r="F22" s="91" t="str">
        <f>IFERROR(VLOOKUP($B22,'2a. Staff Data (FTFFT)'!$A:$N,8,0),"")</f>
        <v/>
      </c>
      <c r="G22" s="91" t="str">
        <f>IFERROR(VLOOKUP($B22,'2a. Staff Data (FTFFT)'!$A:$N,9,0),"")</f>
        <v/>
      </c>
      <c r="H22" s="91" t="str">
        <f>IFERROR(VLOOKUP($B22,'2a. Staff Data (FTFFT)'!$A:$N,10,0),"")</f>
        <v/>
      </c>
      <c r="I22" s="91" t="str">
        <f>IFERROR(VLOOKUP($B22,'2a. Staff Data (FTFFT)'!$A:$N,11,0),"")</f>
        <v/>
      </c>
      <c r="J22" s="91" t="str">
        <f>IFERROR(VLOOKUP($B22,'2a. Staff Data (FTFFT)'!$A:$N,12,0),"")</f>
        <v/>
      </c>
      <c r="K22" s="91" t="str">
        <f>IFERROR(VLOOKUP($B22,'2a. Staff Data (FTFFT)'!$A:$N,13,0),"")</f>
        <v/>
      </c>
      <c r="L22" s="91" t="str">
        <f>IFERROR(VLOOKUP($B22,'2a. Staff Data (FTFFT)'!$A:$N,14,0),"")</f>
        <v/>
      </c>
      <c r="M22" s="58" t="s">
        <v>1</v>
      </c>
      <c r="N22" s="92"/>
      <c r="O22" s="93"/>
      <c r="P22" s="57"/>
      <c r="Q22" s="97">
        <f t="shared" si="1"/>
        <v>0</v>
      </c>
      <c r="R22" s="31" t="b">
        <f t="shared" si="2"/>
        <v>0</v>
      </c>
      <c r="S22" s="98"/>
    </row>
    <row r="23" spans="1:19" x14ac:dyDescent="0.25">
      <c r="A23" s="90" t="str">
        <f t="shared" si="0"/>
        <v/>
      </c>
      <c r="B23" s="58"/>
      <c r="C23" s="91" t="str">
        <f>IFERROR(VLOOKUP($B23,'2a. Staff Data (FTFFT)'!$A:$N,5,0),"")</f>
        <v/>
      </c>
      <c r="D23" s="91" t="str">
        <f>IFERROR(VLOOKUP($B23,'2a. Staff Data (FTFFT)'!$A:$N,6,0),"")</f>
        <v/>
      </c>
      <c r="E23" s="91" t="str">
        <f>IFERROR(VLOOKUP($B23,'2a. Staff Data (FTFFT)'!$A:$N,7,0),"")</f>
        <v/>
      </c>
      <c r="F23" s="91" t="str">
        <f>IFERROR(VLOOKUP($B23,'2a. Staff Data (FTFFT)'!$A:$N,8,0),"")</f>
        <v/>
      </c>
      <c r="G23" s="91" t="str">
        <f>IFERROR(VLOOKUP($B23,'2a. Staff Data (FTFFT)'!$A:$N,9,0),"")</f>
        <v/>
      </c>
      <c r="H23" s="91" t="str">
        <f>IFERROR(VLOOKUP($B23,'2a. Staff Data (FTFFT)'!$A:$N,10,0),"")</f>
        <v/>
      </c>
      <c r="I23" s="91" t="str">
        <f>IFERROR(VLOOKUP($B23,'2a. Staff Data (FTFFT)'!$A:$N,11,0),"")</f>
        <v/>
      </c>
      <c r="J23" s="91" t="str">
        <f>IFERROR(VLOOKUP($B23,'2a. Staff Data (FTFFT)'!$A:$N,12,0),"")</f>
        <v/>
      </c>
      <c r="K23" s="91" t="str">
        <f>IFERROR(VLOOKUP($B23,'2a. Staff Data (FTFFT)'!$A:$N,13,0),"")</f>
        <v/>
      </c>
      <c r="L23" s="91" t="str">
        <f>IFERROR(VLOOKUP($B23,'2a. Staff Data (FTFFT)'!$A:$N,14,0),"")</f>
        <v/>
      </c>
      <c r="M23" s="58" t="s">
        <v>1</v>
      </c>
      <c r="N23" s="92"/>
      <c r="O23" s="93"/>
      <c r="P23" s="57"/>
      <c r="Q23" s="97">
        <f t="shared" si="1"/>
        <v>0</v>
      </c>
      <c r="R23" s="31" t="b">
        <f t="shared" si="2"/>
        <v>0</v>
      </c>
      <c r="S23" s="98"/>
    </row>
    <row r="24" spans="1:19" x14ac:dyDescent="0.25">
      <c r="A24" s="90" t="str">
        <f t="shared" si="0"/>
        <v/>
      </c>
      <c r="B24" s="58"/>
      <c r="C24" s="91" t="str">
        <f>IFERROR(VLOOKUP($B24,'2a. Staff Data (FTFFT)'!$A:$N,5,0),"")</f>
        <v/>
      </c>
      <c r="D24" s="91" t="str">
        <f>IFERROR(VLOOKUP($B24,'2a. Staff Data (FTFFT)'!$A:$N,6,0),"")</f>
        <v/>
      </c>
      <c r="E24" s="91" t="str">
        <f>IFERROR(VLOOKUP($B24,'2a. Staff Data (FTFFT)'!$A:$N,7,0),"")</f>
        <v/>
      </c>
      <c r="F24" s="91" t="str">
        <f>IFERROR(VLOOKUP($B24,'2a. Staff Data (FTFFT)'!$A:$N,8,0),"")</f>
        <v/>
      </c>
      <c r="G24" s="91" t="str">
        <f>IFERROR(VLOOKUP($B24,'2a. Staff Data (FTFFT)'!$A:$N,9,0),"")</f>
        <v/>
      </c>
      <c r="H24" s="91" t="str">
        <f>IFERROR(VLOOKUP($B24,'2a. Staff Data (FTFFT)'!$A:$N,10,0),"")</f>
        <v/>
      </c>
      <c r="I24" s="91" t="str">
        <f>IFERROR(VLOOKUP($B24,'2a. Staff Data (FTFFT)'!$A:$N,11,0),"")</f>
        <v/>
      </c>
      <c r="J24" s="91" t="str">
        <f>IFERROR(VLOOKUP($B24,'2a. Staff Data (FTFFT)'!$A:$N,12,0),"")</f>
        <v/>
      </c>
      <c r="K24" s="91" t="str">
        <f>IFERROR(VLOOKUP($B24,'2a. Staff Data (FTFFT)'!$A:$N,13,0),"")</f>
        <v/>
      </c>
      <c r="L24" s="91" t="str">
        <f>IFERROR(VLOOKUP($B24,'2a. Staff Data (FTFFT)'!$A:$N,14,0),"")</f>
        <v/>
      </c>
      <c r="M24" s="58" t="s">
        <v>1</v>
      </c>
      <c r="N24" s="92"/>
      <c r="O24" s="93"/>
      <c r="P24" s="57"/>
      <c r="Q24" s="97">
        <f t="shared" si="1"/>
        <v>0</v>
      </c>
      <c r="R24" s="31" t="b">
        <f t="shared" si="2"/>
        <v>0</v>
      </c>
      <c r="S24" s="98"/>
    </row>
    <row r="25" spans="1:19" x14ac:dyDescent="0.25">
      <c r="A25" s="90" t="str">
        <f t="shared" si="0"/>
        <v/>
      </c>
      <c r="B25" s="58"/>
      <c r="C25" s="91" t="str">
        <f>IFERROR(VLOOKUP($B25,'2a. Staff Data (FTFFT)'!$A:$N,5,0),"")</f>
        <v/>
      </c>
      <c r="D25" s="91" t="str">
        <f>IFERROR(VLOOKUP($B25,'2a. Staff Data (FTFFT)'!$A:$N,6,0),"")</f>
        <v/>
      </c>
      <c r="E25" s="91" t="str">
        <f>IFERROR(VLOOKUP($B25,'2a. Staff Data (FTFFT)'!$A:$N,7,0),"")</f>
        <v/>
      </c>
      <c r="F25" s="91" t="str">
        <f>IFERROR(VLOOKUP($B25,'2a. Staff Data (FTFFT)'!$A:$N,8,0),"")</f>
        <v/>
      </c>
      <c r="G25" s="91" t="str">
        <f>IFERROR(VLOOKUP($B25,'2a. Staff Data (FTFFT)'!$A:$N,9,0),"")</f>
        <v/>
      </c>
      <c r="H25" s="91" t="str">
        <f>IFERROR(VLOOKUP($B25,'2a. Staff Data (FTFFT)'!$A:$N,10,0),"")</f>
        <v/>
      </c>
      <c r="I25" s="91" t="str">
        <f>IFERROR(VLOOKUP($B25,'2a. Staff Data (FTFFT)'!$A:$N,11,0),"")</f>
        <v/>
      </c>
      <c r="J25" s="91" t="str">
        <f>IFERROR(VLOOKUP($B25,'2a. Staff Data (FTFFT)'!$A:$N,12,0),"")</f>
        <v/>
      </c>
      <c r="K25" s="91" t="str">
        <f>IFERROR(VLOOKUP($B25,'2a. Staff Data (FTFFT)'!$A:$N,13,0),"")</f>
        <v/>
      </c>
      <c r="L25" s="91" t="str">
        <f>IFERROR(VLOOKUP($B25,'2a. Staff Data (FTFFT)'!$A:$N,14,0),"")</f>
        <v/>
      </c>
      <c r="M25" s="58" t="s">
        <v>1</v>
      </c>
      <c r="N25" s="92"/>
      <c r="O25" s="93"/>
      <c r="P25" s="57"/>
      <c r="Q25" s="97">
        <f t="shared" si="1"/>
        <v>0</v>
      </c>
      <c r="R25" s="31" t="b">
        <f t="shared" si="2"/>
        <v>0</v>
      </c>
      <c r="S25" s="98"/>
    </row>
    <row r="26" spans="1:19" x14ac:dyDescent="0.25">
      <c r="A26" s="90" t="str">
        <f t="shared" si="0"/>
        <v/>
      </c>
      <c r="B26" s="58"/>
      <c r="C26" s="91" t="str">
        <f>IFERROR(VLOOKUP($B26,'2a. Staff Data (FTFFT)'!$A:$N,5,0),"")</f>
        <v/>
      </c>
      <c r="D26" s="91" t="str">
        <f>IFERROR(VLOOKUP($B26,'2a. Staff Data (FTFFT)'!$A:$N,6,0),"")</f>
        <v/>
      </c>
      <c r="E26" s="91" t="str">
        <f>IFERROR(VLOOKUP($B26,'2a. Staff Data (FTFFT)'!$A:$N,7,0),"")</f>
        <v/>
      </c>
      <c r="F26" s="91" t="str">
        <f>IFERROR(VLOOKUP($B26,'2a. Staff Data (FTFFT)'!$A:$N,8,0),"")</f>
        <v/>
      </c>
      <c r="G26" s="91" t="str">
        <f>IFERROR(VLOOKUP($B26,'2a. Staff Data (FTFFT)'!$A:$N,9,0),"")</f>
        <v/>
      </c>
      <c r="H26" s="91" t="str">
        <f>IFERROR(VLOOKUP($B26,'2a. Staff Data (FTFFT)'!$A:$N,10,0),"")</f>
        <v/>
      </c>
      <c r="I26" s="91" t="str">
        <f>IFERROR(VLOOKUP($B26,'2a. Staff Data (FTFFT)'!$A:$N,11,0),"")</f>
        <v/>
      </c>
      <c r="J26" s="91" t="str">
        <f>IFERROR(VLOOKUP($B26,'2a. Staff Data (FTFFT)'!$A:$N,12,0),"")</f>
        <v/>
      </c>
      <c r="K26" s="91" t="str">
        <f>IFERROR(VLOOKUP($B26,'2a. Staff Data (FTFFT)'!$A:$N,13,0),"")</f>
        <v/>
      </c>
      <c r="L26" s="91" t="str">
        <f>IFERROR(VLOOKUP($B26,'2a. Staff Data (FTFFT)'!$A:$N,14,0),"")</f>
        <v/>
      </c>
      <c r="M26" s="58" t="s">
        <v>1</v>
      </c>
      <c r="N26" s="92"/>
      <c r="O26" s="93"/>
      <c r="P26" s="57"/>
      <c r="Q26" s="97">
        <f t="shared" si="1"/>
        <v>0</v>
      </c>
      <c r="R26" s="31" t="b">
        <f t="shared" si="2"/>
        <v>0</v>
      </c>
      <c r="S26" s="98"/>
    </row>
    <row r="27" spans="1:19" x14ac:dyDescent="0.25">
      <c r="A27" s="90" t="str">
        <f t="shared" si="0"/>
        <v/>
      </c>
      <c r="B27" s="58"/>
      <c r="C27" s="91" t="str">
        <f>IFERROR(VLOOKUP($B27,'2a. Staff Data (FTFFT)'!$A:$N,5,0),"")</f>
        <v/>
      </c>
      <c r="D27" s="91" t="str">
        <f>IFERROR(VLOOKUP($B27,'2a. Staff Data (FTFFT)'!$A:$N,6,0),"")</f>
        <v/>
      </c>
      <c r="E27" s="91" t="str">
        <f>IFERROR(VLOOKUP($B27,'2a. Staff Data (FTFFT)'!$A:$N,7,0),"")</f>
        <v/>
      </c>
      <c r="F27" s="91" t="str">
        <f>IFERROR(VLOOKUP($B27,'2a. Staff Data (FTFFT)'!$A:$N,8,0),"")</f>
        <v/>
      </c>
      <c r="G27" s="91" t="str">
        <f>IFERROR(VLOOKUP($B27,'2a. Staff Data (FTFFT)'!$A:$N,9,0),"")</f>
        <v/>
      </c>
      <c r="H27" s="91" t="str">
        <f>IFERROR(VLOOKUP($B27,'2a. Staff Data (FTFFT)'!$A:$N,10,0),"")</f>
        <v/>
      </c>
      <c r="I27" s="91" t="str">
        <f>IFERROR(VLOOKUP($B27,'2a. Staff Data (FTFFT)'!$A:$N,11,0),"")</f>
        <v/>
      </c>
      <c r="J27" s="91" t="str">
        <f>IFERROR(VLOOKUP($B27,'2a. Staff Data (FTFFT)'!$A:$N,12,0),"")</f>
        <v/>
      </c>
      <c r="K27" s="91" t="str">
        <f>IFERROR(VLOOKUP($B27,'2a. Staff Data (FTFFT)'!$A:$N,13,0),"")</f>
        <v/>
      </c>
      <c r="L27" s="91" t="str">
        <f>IFERROR(VLOOKUP($B27,'2a. Staff Data (FTFFT)'!$A:$N,14,0),"")</f>
        <v/>
      </c>
      <c r="M27" s="58" t="s">
        <v>1</v>
      </c>
      <c r="N27" s="92"/>
      <c r="O27" s="93"/>
      <c r="P27" s="57"/>
      <c r="Q27" s="97">
        <f t="shared" si="1"/>
        <v>0</v>
      </c>
      <c r="R27" s="31" t="b">
        <f t="shared" si="2"/>
        <v>0</v>
      </c>
      <c r="S27" s="98"/>
    </row>
    <row r="28" spans="1:19" x14ac:dyDescent="0.25">
      <c r="A28" s="90" t="str">
        <f t="shared" si="0"/>
        <v/>
      </c>
      <c r="B28" s="58"/>
      <c r="C28" s="91" t="str">
        <f>IFERROR(VLOOKUP($B28,'2a. Staff Data (FTFFT)'!$A:$N,5,0),"")</f>
        <v/>
      </c>
      <c r="D28" s="91" t="str">
        <f>IFERROR(VLOOKUP($B28,'2a. Staff Data (FTFFT)'!$A:$N,6,0),"")</f>
        <v/>
      </c>
      <c r="E28" s="91" t="str">
        <f>IFERROR(VLOOKUP($B28,'2a. Staff Data (FTFFT)'!$A:$N,7,0),"")</f>
        <v/>
      </c>
      <c r="F28" s="91" t="str">
        <f>IFERROR(VLOOKUP($B28,'2a. Staff Data (FTFFT)'!$A:$N,8,0),"")</f>
        <v/>
      </c>
      <c r="G28" s="91" t="str">
        <f>IFERROR(VLOOKUP($B28,'2a. Staff Data (FTFFT)'!$A:$N,9,0),"")</f>
        <v/>
      </c>
      <c r="H28" s="91" t="str">
        <f>IFERROR(VLOOKUP($B28,'2a. Staff Data (FTFFT)'!$A:$N,10,0),"")</f>
        <v/>
      </c>
      <c r="I28" s="91" t="str">
        <f>IFERROR(VLOOKUP($B28,'2a. Staff Data (FTFFT)'!$A:$N,11,0),"")</f>
        <v/>
      </c>
      <c r="J28" s="91" t="str">
        <f>IFERROR(VLOOKUP($B28,'2a. Staff Data (FTFFT)'!$A:$N,12,0),"")</f>
        <v/>
      </c>
      <c r="K28" s="91" t="str">
        <f>IFERROR(VLOOKUP($B28,'2a. Staff Data (FTFFT)'!$A:$N,13,0),"")</f>
        <v/>
      </c>
      <c r="L28" s="91" t="str">
        <f>IFERROR(VLOOKUP($B28,'2a. Staff Data (FTFFT)'!$A:$N,14,0),"")</f>
        <v/>
      </c>
      <c r="M28" s="58" t="s">
        <v>1</v>
      </c>
      <c r="N28" s="92"/>
      <c r="O28" s="93"/>
      <c r="P28" s="57"/>
      <c r="Q28" s="97">
        <f t="shared" si="1"/>
        <v>0</v>
      </c>
      <c r="R28" s="31" t="b">
        <f t="shared" si="2"/>
        <v>0</v>
      </c>
      <c r="S28" s="98"/>
    </row>
    <row r="29" spans="1:19" x14ac:dyDescent="0.25">
      <c r="A29" s="90" t="str">
        <f t="shared" si="0"/>
        <v/>
      </c>
      <c r="B29" s="58"/>
      <c r="C29" s="91" t="str">
        <f>IFERROR(VLOOKUP($B29,'2a. Staff Data (FTFFT)'!$A:$N,5,0),"")</f>
        <v/>
      </c>
      <c r="D29" s="91" t="str">
        <f>IFERROR(VLOOKUP($B29,'2a. Staff Data (FTFFT)'!$A:$N,6,0),"")</f>
        <v/>
      </c>
      <c r="E29" s="91" t="str">
        <f>IFERROR(VLOOKUP($B29,'2a. Staff Data (FTFFT)'!$A:$N,7,0),"")</f>
        <v/>
      </c>
      <c r="F29" s="91" t="str">
        <f>IFERROR(VLOOKUP($B29,'2a. Staff Data (FTFFT)'!$A:$N,8,0),"")</f>
        <v/>
      </c>
      <c r="G29" s="91" t="str">
        <f>IFERROR(VLOOKUP($B29,'2a. Staff Data (FTFFT)'!$A:$N,9,0),"")</f>
        <v/>
      </c>
      <c r="H29" s="91" t="str">
        <f>IFERROR(VLOOKUP($B29,'2a. Staff Data (FTFFT)'!$A:$N,10,0),"")</f>
        <v/>
      </c>
      <c r="I29" s="91" t="str">
        <f>IFERROR(VLOOKUP($B29,'2a. Staff Data (FTFFT)'!$A:$N,11,0),"")</f>
        <v/>
      </c>
      <c r="J29" s="91" t="str">
        <f>IFERROR(VLOOKUP($B29,'2a. Staff Data (FTFFT)'!$A:$N,12,0),"")</f>
        <v/>
      </c>
      <c r="K29" s="91" t="str">
        <f>IFERROR(VLOOKUP($B29,'2a. Staff Data (FTFFT)'!$A:$N,13,0),"")</f>
        <v/>
      </c>
      <c r="L29" s="91" t="str">
        <f>IFERROR(VLOOKUP($B29,'2a. Staff Data (FTFFT)'!$A:$N,14,0),"")</f>
        <v/>
      </c>
      <c r="M29" s="58" t="s">
        <v>1</v>
      </c>
      <c r="N29" s="92"/>
      <c r="O29" s="93"/>
      <c r="P29" s="57"/>
      <c r="Q29" s="97">
        <f t="shared" si="1"/>
        <v>0</v>
      </c>
      <c r="R29" s="31" t="b">
        <f t="shared" si="2"/>
        <v>0</v>
      </c>
      <c r="S29" s="98"/>
    </row>
    <row r="30" spans="1:19" x14ac:dyDescent="0.25">
      <c r="A30" s="90" t="str">
        <f t="shared" si="0"/>
        <v/>
      </c>
      <c r="B30" s="58"/>
      <c r="C30" s="91" t="str">
        <f>IFERROR(VLOOKUP($B30,'2a. Staff Data (FTFFT)'!$A:$N,5,0),"")</f>
        <v/>
      </c>
      <c r="D30" s="91" t="str">
        <f>IFERROR(VLOOKUP($B30,'2a. Staff Data (FTFFT)'!$A:$N,6,0),"")</f>
        <v/>
      </c>
      <c r="E30" s="91" t="str">
        <f>IFERROR(VLOOKUP($B30,'2a. Staff Data (FTFFT)'!$A:$N,7,0),"")</f>
        <v/>
      </c>
      <c r="F30" s="91" t="str">
        <f>IFERROR(VLOOKUP($B30,'2a. Staff Data (FTFFT)'!$A:$N,8,0),"")</f>
        <v/>
      </c>
      <c r="G30" s="91" t="str">
        <f>IFERROR(VLOOKUP($B30,'2a. Staff Data (FTFFT)'!$A:$N,9,0),"")</f>
        <v/>
      </c>
      <c r="H30" s="91" t="str">
        <f>IFERROR(VLOOKUP($B30,'2a. Staff Data (FTFFT)'!$A:$N,10,0),"")</f>
        <v/>
      </c>
      <c r="I30" s="91" t="str">
        <f>IFERROR(VLOOKUP($B30,'2a. Staff Data (FTFFT)'!$A:$N,11,0),"")</f>
        <v/>
      </c>
      <c r="J30" s="91" t="str">
        <f>IFERROR(VLOOKUP($B30,'2a. Staff Data (FTFFT)'!$A:$N,12,0),"")</f>
        <v/>
      </c>
      <c r="K30" s="91" t="str">
        <f>IFERROR(VLOOKUP($B30,'2a. Staff Data (FTFFT)'!$A:$N,13,0),"")</f>
        <v/>
      </c>
      <c r="L30" s="91" t="str">
        <f>IFERROR(VLOOKUP($B30,'2a. Staff Data (FTFFT)'!$A:$N,14,0),"")</f>
        <v/>
      </c>
      <c r="M30" s="58" t="s">
        <v>1</v>
      </c>
      <c r="N30" s="92"/>
      <c r="O30" s="93"/>
      <c r="P30" s="57"/>
      <c r="Q30" s="97">
        <f t="shared" si="1"/>
        <v>0</v>
      </c>
      <c r="R30" s="31" t="b">
        <f t="shared" si="2"/>
        <v>0</v>
      </c>
      <c r="S30" s="98"/>
    </row>
    <row r="31" spans="1:19" x14ac:dyDescent="0.25">
      <c r="A31" s="90" t="str">
        <f t="shared" si="0"/>
        <v/>
      </c>
      <c r="B31" s="58"/>
      <c r="C31" s="91" t="str">
        <f>IFERROR(VLOOKUP($B31,'2a. Staff Data (FTFFT)'!$A:$N,5,0),"")</f>
        <v/>
      </c>
      <c r="D31" s="91" t="str">
        <f>IFERROR(VLOOKUP($B31,'2a. Staff Data (FTFFT)'!$A:$N,6,0),"")</f>
        <v/>
      </c>
      <c r="E31" s="91" t="str">
        <f>IFERROR(VLOOKUP($B31,'2a. Staff Data (FTFFT)'!$A:$N,7,0),"")</f>
        <v/>
      </c>
      <c r="F31" s="91" t="str">
        <f>IFERROR(VLOOKUP($B31,'2a. Staff Data (FTFFT)'!$A:$N,8,0),"")</f>
        <v/>
      </c>
      <c r="G31" s="91" t="str">
        <f>IFERROR(VLOOKUP($B31,'2a. Staff Data (FTFFT)'!$A:$N,9,0),"")</f>
        <v/>
      </c>
      <c r="H31" s="91" t="str">
        <f>IFERROR(VLOOKUP($B31,'2a. Staff Data (FTFFT)'!$A:$N,10,0),"")</f>
        <v/>
      </c>
      <c r="I31" s="91" t="str">
        <f>IFERROR(VLOOKUP($B31,'2a. Staff Data (FTFFT)'!$A:$N,11,0),"")</f>
        <v/>
      </c>
      <c r="J31" s="91" t="str">
        <f>IFERROR(VLOOKUP($B31,'2a. Staff Data (FTFFT)'!$A:$N,12,0),"")</f>
        <v/>
      </c>
      <c r="K31" s="91" t="str">
        <f>IFERROR(VLOOKUP($B31,'2a. Staff Data (FTFFT)'!$A:$N,13,0),"")</f>
        <v/>
      </c>
      <c r="L31" s="91" t="str">
        <f>IFERROR(VLOOKUP($B31,'2a. Staff Data (FTFFT)'!$A:$N,14,0),"")</f>
        <v/>
      </c>
      <c r="M31" s="58" t="s">
        <v>1</v>
      </c>
      <c r="N31" s="92"/>
      <c r="O31" s="93"/>
      <c r="P31" s="57"/>
      <c r="Q31" s="97">
        <f t="shared" si="1"/>
        <v>0</v>
      </c>
      <c r="R31" s="31" t="b">
        <f t="shared" si="2"/>
        <v>0</v>
      </c>
      <c r="S31" s="98"/>
    </row>
    <row r="32" spans="1:19" x14ac:dyDescent="0.25">
      <c r="A32" s="90" t="str">
        <f t="shared" si="0"/>
        <v/>
      </c>
      <c r="B32" s="58"/>
      <c r="C32" s="91" t="str">
        <f>IFERROR(VLOOKUP($B32,'2a. Staff Data (FTFFT)'!$A:$N,5,0),"")</f>
        <v/>
      </c>
      <c r="D32" s="91" t="str">
        <f>IFERROR(VLOOKUP($B32,'2a. Staff Data (FTFFT)'!$A:$N,6,0),"")</f>
        <v/>
      </c>
      <c r="E32" s="91" t="str">
        <f>IFERROR(VLOOKUP($B32,'2a. Staff Data (FTFFT)'!$A:$N,7,0),"")</f>
        <v/>
      </c>
      <c r="F32" s="91" t="str">
        <f>IFERROR(VLOOKUP($B32,'2a. Staff Data (FTFFT)'!$A:$N,8,0),"")</f>
        <v/>
      </c>
      <c r="G32" s="91" t="str">
        <f>IFERROR(VLOOKUP($B32,'2a. Staff Data (FTFFT)'!$A:$N,9,0),"")</f>
        <v/>
      </c>
      <c r="H32" s="91" t="str">
        <f>IFERROR(VLOOKUP($B32,'2a. Staff Data (FTFFT)'!$A:$N,10,0),"")</f>
        <v/>
      </c>
      <c r="I32" s="91" t="str">
        <f>IFERROR(VLOOKUP($B32,'2a. Staff Data (FTFFT)'!$A:$N,11,0),"")</f>
        <v/>
      </c>
      <c r="J32" s="91" t="str">
        <f>IFERROR(VLOOKUP($B32,'2a. Staff Data (FTFFT)'!$A:$N,12,0),"")</f>
        <v/>
      </c>
      <c r="K32" s="91" t="str">
        <f>IFERROR(VLOOKUP($B32,'2a. Staff Data (FTFFT)'!$A:$N,13,0),"")</f>
        <v/>
      </c>
      <c r="L32" s="91" t="str">
        <f>IFERROR(VLOOKUP($B32,'2a. Staff Data (FTFFT)'!$A:$N,14,0),"")</f>
        <v/>
      </c>
      <c r="M32" s="58" t="s">
        <v>1</v>
      </c>
      <c r="N32" s="92"/>
      <c r="O32" s="93"/>
      <c r="P32" s="57"/>
      <c r="Q32" s="97">
        <f t="shared" si="1"/>
        <v>0</v>
      </c>
      <c r="R32" s="31" t="b">
        <f t="shared" si="2"/>
        <v>0</v>
      </c>
      <c r="S32" s="98"/>
    </row>
    <row r="33" spans="1:19" x14ac:dyDescent="0.25">
      <c r="A33" s="90" t="str">
        <f t="shared" si="0"/>
        <v/>
      </c>
      <c r="B33" s="58"/>
      <c r="C33" s="91" t="str">
        <f>IFERROR(VLOOKUP($B33,'2a. Staff Data (FTFFT)'!$A:$N,5,0),"")</f>
        <v/>
      </c>
      <c r="D33" s="91" t="str">
        <f>IFERROR(VLOOKUP($B33,'2a. Staff Data (FTFFT)'!$A:$N,6,0),"")</f>
        <v/>
      </c>
      <c r="E33" s="91" t="str">
        <f>IFERROR(VLOOKUP($B33,'2a. Staff Data (FTFFT)'!$A:$N,7,0),"")</f>
        <v/>
      </c>
      <c r="F33" s="91" t="str">
        <f>IFERROR(VLOOKUP($B33,'2a. Staff Data (FTFFT)'!$A:$N,8,0),"")</f>
        <v/>
      </c>
      <c r="G33" s="91" t="str">
        <f>IFERROR(VLOOKUP($B33,'2a. Staff Data (FTFFT)'!$A:$N,9,0),"")</f>
        <v/>
      </c>
      <c r="H33" s="91" t="str">
        <f>IFERROR(VLOOKUP($B33,'2a. Staff Data (FTFFT)'!$A:$N,10,0),"")</f>
        <v/>
      </c>
      <c r="I33" s="91" t="str">
        <f>IFERROR(VLOOKUP($B33,'2a. Staff Data (FTFFT)'!$A:$N,11,0),"")</f>
        <v/>
      </c>
      <c r="J33" s="91" t="str">
        <f>IFERROR(VLOOKUP($B33,'2a. Staff Data (FTFFT)'!$A:$N,12,0),"")</f>
        <v/>
      </c>
      <c r="K33" s="91" t="str">
        <f>IFERROR(VLOOKUP($B33,'2a. Staff Data (FTFFT)'!$A:$N,13,0),"")</f>
        <v/>
      </c>
      <c r="L33" s="91" t="str">
        <f>IFERROR(VLOOKUP($B33,'2a. Staff Data (FTFFT)'!$A:$N,14,0),"")</f>
        <v/>
      </c>
      <c r="M33" s="58" t="s">
        <v>1</v>
      </c>
      <c r="N33" s="92"/>
      <c r="O33" s="93"/>
      <c r="P33" s="57"/>
      <c r="Q33" s="97">
        <f t="shared" si="1"/>
        <v>0</v>
      </c>
      <c r="R33" s="31" t="b">
        <f t="shared" si="2"/>
        <v>0</v>
      </c>
      <c r="S33" s="98"/>
    </row>
    <row r="34" spans="1:19" x14ac:dyDescent="0.25">
      <c r="A34" s="90" t="str">
        <f t="shared" si="0"/>
        <v/>
      </c>
      <c r="B34" s="58"/>
      <c r="C34" s="91" t="str">
        <f>IFERROR(VLOOKUP($B34,'2a. Staff Data (FTFFT)'!$A:$N,5,0),"")</f>
        <v/>
      </c>
      <c r="D34" s="91" t="str">
        <f>IFERROR(VLOOKUP($B34,'2a. Staff Data (FTFFT)'!$A:$N,6,0),"")</f>
        <v/>
      </c>
      <c r="E34" s="91" t="str">
        <f>IFERROR(VLOOKUP($B34,'2a. Staff Data (FTFFT)'!$A:$N,7,0),"")</f>
        <v/>
      </c>
      <c r="F34" s="91" t="str">
        <f>IFERROR(VLOOKUP($B34,'2a. Staff Data (FTFFT)'!$A:$N,8,0),"")</f>
        <v/>
      </c>
      <c r="G34" s="91" t="str">
        <f>IFERROR(VLOOKUP($B34,'2a. Staff Data (FTFFT)'!$A:$N,9,0),"")</f>
        <v/>
      </c>
      <c r="H34" s="91" t="str">
        <f>IFERROR(VLOOKUP($B34,'2a. Staff Data (FTFFT)'!$A:$N,10,0),"")</f>
        <v/>
      </c>
      <c r="I34" s="91" t="str">
        <f>IFERROR(VLOOKUP($B34,'2a. Staff Data (FTFFT)'!$A:$N,11,0),"")</f>
        <v/>
      </c>
      <c r="J34" s="91" t="str">
        <f>IFERROR(VLOOKUP($B34,'2a. Staff Data (FTFFT)'!$A:$N,12,0),"")</f>
        <v/>
      </c>
      <c r="K34" s="91" t="str">
        <f>IFERROR(VLOOKUP($B34,'2a. Staff Data (FTFFT)'!$A:$N,13,0),"")</f>
        <v/>
      </c>
      <c r="L34" s="91" t="str">
        <f>IFERROR(VLOOKUP($B34,'2a. Staff Data (FTFFT)'!$A:$N,14,0),"")</f>
        <v/>
      </c>
      <c r="M34" s="58" t="s">
        <v>1</v>
      </c>
      <c r="N34" s="92"/>
      <c r="O34" s="93"/>
      <c r="P34" s="57"/>
      <c r="Q34" s="97">
        <f t="shared" si="1"/>
        <v>0</v>
      </c>
      <c r="R34" s="31" t="b">
        <f t="shared" si="2"/>
        <v>0</v>
      </c>
      <c r="S34" s="98"/>
    </row>
    <row r="35" spans="1:19" x14ac:dyDescent="0.25">
      <c r="A35" s="90" t="str">
        <f t="shared" si="0"/>
        <v/>
      </c>
      <c r="B35" s="58"/>
      <c r="C35" s="91" t="str">
        <f>IFERROR(VLOOKUP($B35,'2a. Staff Data (FTFFT)'!$A:$N,5,0),"")</f>
        <v/>
      </c>
      <c r="D35" s="91" t="str">
        <f>IFERROR(VLOOKUP($B35,'2a. Staff Data (FTFFT)'!$A:$N,6,0),"")</f>
        <v/>
      </c>
      <c r="E35" s="91" t="str">
        <f>IFERROR(VLOOKUP($B35,'2a. Staff Data (FTFFT)'!$A:$N,7,0),"")</f>
        <v/>
      </c>
      <c r="F35" s="91" t="str">
        <f>IFERROR(VLOOKUP($B35,'2a. Staff Data (FTFFT)'!$A:$N,8,0),"")</f>
        <v/>
      </c>
      <c r="G35" s="91" t="str">
        <f>IFERROR(VLOOKUP($B35,'2a. Staff Data (FTFFT)'!$A:$N,9,0),"")</f>
        <v/>
      </c>
      <c r="H35" s="91" t="str">
        <f>IFERROR(VLOOKUP($B35,'2a. Staff Data (FTFFT)'!$A:$N,10,0),"")</f>
        <v/>
      </c>
      <c r="I35" s="91" t="str">
        <f>IFERROR(VLOOKUP($B35,'2a. Staff Data (FTFFT)'!$A:$N,11,0),"")</f>
        <v/>
      </c>
      <c r="J35" s="91" t="str">
        <f>IFERROR(VLOOKUP($B35,'2a. Staff Data (FTFFT)'!$A:$N,12,0),"")</f>
        <v/>
      </c>
      <c r="K35" s="91" t="str">
        <f>IFERROR(VLOOKUP($B35,'2a. Staff Data (FTFFT)'!$A:$N,13,0),"")</f>
        <v/>
      </c>
      <c r="L35" s="91" t="str">
        <f>IFERROR(VLOOKUP($B35,'2a. Staff Data (FTFFT)'!$A:$N,14,0),"")</f>
        <v/>
      </c>
      <c r="M35" s="58" t="s">
        <v>1</v>
      </c>
      <c r="N35" s="92"/>
      <c r="O35" s="93"/>
      <c r="P35" s="57"/>
      <c r="Q35" s="97">
        <f t="shared" si="1"/>
        <v>0</v>
      </c>
      <c r="R35" s="31" t="b">
        <f t="shared" si="2"/>
        <v>0</v>
      </c>
      <c r="S35" s="98"/>
    </row>
    <row r="36" spans="1:19" x14ac:dyDescent="0.25">
      <c r="A36" s="90" t="str">
        <f t="shared" si="0"/>
        <v/>
      </c>
      <c r="B36" s="58"/>
      <c r="C36" s="91" t="str">
        <f>IFERROR(VLOOKUP($B36,'2a. Staff Data (FTFFT)'!$A:$N,5,0),"")</f>
        <v/>
      </c>
      <c r="D36" s="91" t="str">
        <f>IFERROR(VLOOKUP($B36,'2a. Staff Data (FTFFT)'!$A:$N,6,0),"")</f>
        <v/>
      </c>
      <c r="E36" s="91" t="str">
        <f>IFERROR(VLOOKUP($B36,'2a. Staff Data (FTFFT)'!$A:$N,7,0),"")</f>
        <v/>
      </c>
      <c r="F36" s="91" t="str">
        <f>IFERROR(VLOOKUP($B36,'2a. Staff Data (FTFFT)'!$A:$N,8,0),"")</f>
        <v/>
      </c>
      <c r="G36" s="91" t="str">
        <f>IFERROR(VLOOKUP($B36,'2a. Staff Data (FTFFT)'!$A:$N,9,0),"")</f>
        <v/>
      </c>
      <c r="H36" s="91" t="str">
        <f>IFERROR(VLOOKUP($B36,'2a. Staff Data (FTFFT)'!$A:$N,10,0),"")</f>
        <v/>
      </c>
      <c r="I36" s="91" t="str">
        <f>IFERROR(VLOOKUP($B36,'2a. Staff Data (FTFFT)'!$A:$N,11,0),"")</f>
        <v/>
      </c>
      <c r="J36" s="91" t="str">
        <f>IFERROR(VLOOKUP($B36,'2a. Staff Data (FTFFT)'!$A:$N,12,0),"")</f>
        <v/>
      </c>
      <c r="K36" s="91" t="str">
        <f>IFERROR(VLOOKUP($B36,'2a. Staff Data (FTFFT)'!$A:$N,13,0),"")</f>
        <v/>
      </c>
      <c r="L36" s="91" t="str">
        <f>IFERROR(VLOOKUP($B36,'2a. Staff Data (FTFFT)'!$A:$N,14,0),"")</f>
        <v/>
      </c>
      <c r="M36" s="58" t="s">
        <v>1</v>
      </c>
      <c r="N36" s="92"/>
      <c r="O36" s="93"/>
      <c r="P36" s="57"/>
      <c r="Q36" s="97">
        <f t="shared" si="1"/>
        <v>0</v>
      </c>
      <c r="R36" s="31" t="b">
        <f t="shared" si="2"/>
        <v>0</v>
      </c>
      <c r="S36" s="98"/>
    </row>
    <row r="37" spans="1:19" x14ac:dyDescent="0.25">
      <c r="A37" s="90" t="str">
        <f t="shared" si="0"/>
        <v/>
      </c>
      <c r="B37" s="58"/>
      <c r="C37" s="91" t="str">
        <f>IFERROR(VLOOKUP($B37,'2a. Staff Data (FTFFT)'!$A:$N,5,0),"")</f>
        <v/>
      </c>
      <c r="D37" s="91" t="str">
        <f>IFERROR(VLOOKUP($B37,'2a. Staff Data (FTFFT)'!$A:$N,6,0),"")</f>
        <v/>
      </c>
      <c r="E37" s="91" t="str">
        <f>IFERROR(VLOOKUP($B37,'2a. Staff Data (FTFFT)'!$A:$N,7,0),"")</f>
        <v/>
      </c>
      <c r="F37" s="91" t="str">
        <f>IFERROR(VLOOKUP($B37,'2a. Staff Data (FTFFT)'!$A:$N,8,0),"")</f>
        <v/>
      </c>
      <c r="G37" s="91" t="str">
        <f>IFERROR(VLOOKUP($B37,'2a. Staff Data (FTFFT)'!$A:$N,9,0),"")</f>
        <v/>
      </c>
      <c r="H37" s="91" t="str">
        <f>IFERROR(VLOOKUP($B37,'2a. Staff Data (FTFFT)'!$A:$N,10,0),"")</f>
        <v/>
      </c>
      <c r="I37" s="91" t="str">
        <f>IFERROR(VLOOKUP($B37,'2a. Staff Data (FTFFT)'!$A:$N,11,0),"")</f>
        <v/>
      </c>
      <c r="J37" s="91" t="str">
        <f>IFERROR(VLOOKUP($B37,'2a. Staff Data (FTFFT)'!$A:$N,12,0),"")</f>
        <v/>
      </c>
      <c r="K37" s="91" t="str">
        <f>IFERROR(VLOOKUP($B37,'2a. Staff Data (FTFFT)'!$A:$N,13,0),"")</f>
        <v/>
      </c>
      <c r="L37" s="91" t="str">
        <f>IFERROR(VLOOKUP($B37,'2a. Staff Data (FTFFT)'!$A:$N,14,0),"")</f>
        <v/>
      </c>
      <c r="M37" s="58" t="s">
        <v>1</v>
      </c>
      <c r="N37" s="92"/>
      <c r="O37" s="93"/>
      <c r="P37" s="57"/>
      <c r="Q37" s="97">
        <f t="shared" si="1"/>
        <v>0</v>
      </c>
      <c r="R37" s="31" t="b">
        <f t="shared" si="2"/>
        <v>0</v>
      </c>
      <c r="S37" s="98"/>
    </row>
    <row r="38" spans="1:19" x14ac:dyDescent="0.25">
      <c r="A38" s="90" t="str">
        <f t="shared" si="0"/>
        <v/>
      </c>
      <c r="B38" s="58"/>
      <c r="C38" s="91" t="str">
        <f>IFERROR(VLOOKUP($B38,'2a. Staff Data (FTFFT)'!$A:$N,5,0),"")</f>
        <v/>
      </c>
      <c r="D38" s="91" t="str">
        <f>IFERROR(VLOOKUP($B38,'2a. Staff Data (FTFFT)'!$A:$N,6,0),"")</f>
        <v/>
      </c>
      <c r="E38" s="91" t="str">
        <f>IFERROR(VLOOKUP($B38,'2a. Staff Data (FTFFT)'!$A:$N,7,0),"")</f>
        <v/>
      </c>
      <c r="F38" s="91" t="str">
        <f>IFERROR(VLOOKUP($B38,'2a. Staff Data (FTFFT)'!$A:$N,8,0),"")</f>
        <v/>
      </c>
      <c r="G38" s="91" t="str">
        <f>IFERROR(VLOOKUP($B38,'2a. Staff Data (FTFFT)'!$A:$N,9,0),"")</f>
        <v/>
      </c>
      <c r="H38" s="91" t="str">
        <f>IFERROR(VLOOKUP($B38,'2a. Staff Data (FTFFT)'!$A:$N,10,0),"")</f>
        <v/>
      </c>
      <c r="I38" s="91" t="str">
        <f>IFERROR(VLOOKUP($B38,'2a. Staff Data (FTFFT)'!$A:$N,11,0),"")</f>
        <v/>
      </c>
      <c r="J38" s="91" t="str">
        <f>IFERROR(VLOOKUP($B38,'2a. Staff Data (FTFFT)'!$A:$N,12,0),"")</f>
        <v/>
      </c>
      <c r="K38" s="91" t="str">
        <f>IFERROR(VLOOKUP($B38,'2a. Staff Data (FTFFT)'!$A:$N,13,0),"")</f>
        <v/>
      </c>
      <c r="L38" s="91" t="str">
        <f>IFERROR(VLOOKUP($B38,'2a. Staff Data (FTFFT)'!$A:$N,14,0),"")</f>
        <v/>
      </c>
      <c r="M38" s="58" t="s">
        <v>1</v>
      </c>
      <c r="N38" s="92"/>
      <c r="O38" s="93"/>
      <c r="P38" s="57"/>
      <c r="Q38" s="97">
        <f t="shared" si="1"/>
        <v>0</v>
      </c>
      <c r="R38" s="31" t="b">
        <f t="shared" si="2"/>
        <v>0</v>
      </c>
      <c r="S38" s="98"/>
    </row>
    <row r="39" spans="1:19" x14ac:dyDescent="0.25">
      <c r="A39" s="90" t="str">
        <f t="shared" si="0"/>
        <v/>
      </c>
      <c r="B39" s="58"/>
      <c r="C39" s="91" t="str">
        <f>IFERROR(VLOOKUP($B39,'2a. Staff Data (FTFFT)'!$A:$N,5,0),"")</f>
        <v/>
      </c>
      <c r="D39" s="91" t="str">
        <f>IFERROR(VLOOKUP($B39,'2a. Staff Data (FTFFT)'!$A:$N,6,0),"")</f>
        <v/>
      </c>
      <c r="E39" s="91" t="str">
        <f>IFERROR(VLOOKUP($B39,'2a. Staff Data (FTFFT)'!$A:$N,7,0),"")</f>
        <v/>
      </c>
      <c r="F39" s="91" t="str">
        <f>IFERROR(VLOOKUP($B39,'2a. Staff Data (FTFFT)'!$A:$N,8,0),"")</f>
        <v/>
      </c>
      <c r="G39" s="91" t="str">
        <f>IFERROR(VLOOKUP($B39,'2a. Staff Data (FTFFT)'!$A:$N,9,0),"")</f>
        <v/>
      </c>
      <c r="H39" s="91" t="str">
        <f>IFERROR(VLOOKUP($B39,'2a. Staff Data (FTFFT)'!$A:$N,10,0),"")</f>
        <v/>
      </c>
      <c r="I39" s="91" t="str">
        <f>IFERROR(VLOOKUP($B39,'2a. Staff Data (FTFFT)'!$A:$N,11,0),"")</f>
        <v/>
      </c>
      <c r="J39" s="91" t="str">
        <f>IFERROR(VLOOKUP($B39,'2a. Staff Data (FTFFT)'!$A:$N,12,0),"")</f>
        <v/>
      </c>
      <c r="K39" s="91" t="str">
        <f>IFERROR(VLOOKUP($B39,'2a. Staff Data (FTFFT)'!$A:$N,13,0),"")</f>
        <v/>
      </c>
      <c r="L39" s="91" t="str">
        <f>IFERROR(VLOOKUP($B39,'2a. Staff Data (FTFFT)'!$A:$N,14,0),"")</f>
        <v/>
      </c>
      <c r="M39" s="58" t="s">
        <v>1</v>
      </c>
      <c r="N39" s="92"/>
      <c r="O39" s="93"/>
      <c r="P39" s="57"/>
      <c r="Q39" s="97">
        <f t="shared" si="1"/>
        <v>0</v>
      </c>
      <c r="R39" s="31" t="b">
        <f t="shared" si="2"/>
        <v>0</v>
      </c>
      <c r="S39" s="98"/>
    </row>
    <row r="40" spans="1:19" x14ac:dyDescent="0.25">
      <c r="A40" s="90" t="str">
        <f t="shared" si="0"/>
        <v/>
      </c>
      <c r="B40" s="58"/>
      <c r="C40" s="91" t="str">
        <f>IFERROR(VLOOKUP($B40,'2a. Staff Data (FTFFT)'!$A:$N,5,0),"")</f>
        <v/>
      </c>
      <c r="D40" s="91" t="str">
        <f>IFERROR(VLOOKUP($B40,'2a. Staff Data (FTFFT)'!$A:$N,6,0),"")</f>
        <v/>
      </c>
      <c r="E40" s="91" t="str">
        <f>IFERROR(VLOOKUP($B40,'2a. Staff Data (FTFFT)'!$A:$N,7,0),"")</f>
        <v/>
      </c>
      <c r="F40" s="91" t="str">
        <f>IFERROR(VLOOKUP($B40,'2a. Staff Data (FTFFT)'!$A:$N,8,0),"")</f>
        <v/>
      </c>
      <c r="G40" s="91" t="str">
        <f>IFERROR(VLOOKUP($B40,'2a. Staff Data (FTFFT)'!$A:$N,9,0),"")</f>
        <v/>
      </c>
      <c r="H40" s="91" t="str">
        <f>IFERROR(VLOOKUP($B40,'2a. Staff Data (FTFFT)'!$A:$N,10,0),"")</f>
        <v/>
      </c>
      <c r="I40" s="91" t="str">
        <f>IFERROR(VLOOKUP($B40,'2a. Staff Data (FTFFT)'!$A:$N,11,0),"")</f>
        <v/>
      </c>
      <c r="J40" s="91" t="str">
        <f>IFERROR(VLOOKUP($B40,'2a. Staff Data (FTFFT)'!$A:$N,12,0),"")</f>
        <v/>
      </c>
      <c r="K40" s="91" t="str">
        <f>IFERROR(VLOOKUP($B40,'2a. Staff Data (FTFFT)'!$A:$N,13,0),"")</f>
        <v/>
      </c>
      <c r="L40" s="91" t="str">
        <f>IFERROR(VLOOKUP($B40,'2a. Staff Data (FTFFT)'!$A:$N,14,0),"")</f>
        <v/>
      </c>
      <c r="M40" s="58" t="s">
        <v>1</v>
      </c>
      <c r="N40" s="92"/>
      <c r="O40" s="93"/>
      <c r="P40" s="57"/>
      <c r="Q40" s="97">
        <f t="shared" si="1"/>
        <v>0</v>
      </c>
      <c r="R40" s="31" t="b">
        <f t="shared" si="2"/>
        <v>0</v>
      </c>
      <c r="S40" s="98"/>
    </row>
    <row r="41" spans="1:19" x14ac:dyDescent="0.25">
      <c r="A41" s="90" t="str">
        <f t="shared" si="0"/>
        <v/>
      </c>
      <c r="B41" s="58"/>
      <c r="C41" s="91" t="str">
        <f>IFERROR(VLOOKUP($B41,'2a. Staff Data (FTFFT)'!$A:$N,5,0),"")</f>
        <v/>
      </c>
      <c r="D41" s="91" t="str">
        <f>IFERROR(VLOOKUP($B41,'2a. Staff Data (FTFFT)'!$A:$N,6,0),"")</f>
        <v/>
      </c>
      <c r="E41" s="91" t="str">
        <f>IFERROR(VLOOKUP($B41,'2a. Staff Data (FTFFT)'!$A:$N,7,0),"")</f>
        <v/>
      </c>
      <c r="F41" s="91" t="str">
        <f>IFERROR(VLOOKUP($B41,'2a. Staff Data (FTFFT)'!$A:$N,8,0),"")</f>
        <v/>
      </c>
      <c r="G41" s="91" t="str">
        <f>IFERROR(VLOOKUP($B41,'2a. Staff Data (FTFFT)'!$A:$N,9,0),"")</f>
        <v/>
      </c>
      <c r="H41" s="91" t="str">
        <f>IFERROR(VLOOKUP($B41,'2a. Staff Data (FTFFT)'!$A:$N,10,0),"")</f>
        <v/>
      </c>
      <c r="I41" s="91" t="str">
        <f>IFERROR(VLOOKUP($B41,'2a. Staff Data (FTFFT)'!$A:$N,11,0),"")</f>
        <v/>
      </c>
      <c r="J41" s="91" t="str">
        <f>IFERROR(VLOOKUP($B41,'2a. Staff Data (FTFFT)'!$A:$N,12,0),"")</f>
        <v/>
      </c>
      <c r="K41" s="91" t="str">
        <f>IFERROR(VLOOKUP($B41,'2a. Staff Data (FTFFT)'!$A:$N,13,0),"")</f>
        <v/>
      </c>
      <c r="L41" s="91" t="str">
        <f>IFERROR(VLOOKUP($B41,'2a. Staff Data (FTFFT)'!$A:$N,14,0),"")</f>
        <v/>
      </c>
      <c r="M41" s="58" t="s">
        <v>1</v>
      </c>
      <c r="N41" s="92"/>
      <c r="O41" s="93"/>
      <c r="P41" s="57"/>
      <c r="Q41" s="97">
        <f t="shared" si="1"/>
        <v>0</v>
      </c>
      <c r="R41" s="31" t="b">
        <f t="shared" si="2"/>
        <v>0</v>
      </c>
      <c r="S41" s="98"/>
    </row>
    <row r="42" spans="1:19" x14ac:dyDescent="0.25">
      <c r="A42" s="90" t="str">
        <f t="shared" si="0"/>
        <v/>
      </c>
      <c r="B42" s="58"/>
      <c r="C42" s="91" t="str">
        <f>IFERROR(VLOOKUP($B42,'2a. Staff Data (FTFFT)'!$A:$N,5,0),"")</f>
        <v/>
      </c>
      <c r="D42" s="91" t="str">
        <f>IFERROR(VLOOKUP($B42,'2a. Staff Data (FTFFT)'!$A:$N,6,0),"")</f>
        <v/>
      </c>
      <c r="E42" s="91" t="str">
        <f>IFERROR(VLOOKUP($B42,'2a. Staff Data (FTFFT)'!$A:$N,7,0),"")</f>
        <v/>
      </c>
      <c r="F42" s="91" t="str">
        <f>IFERROR(VLOOKUP($B42,'2a. Staff Data (FTFFT)'!$A:$N,8,0),"")</f>
        <v/>
      </c>
      <c r="G42" s="91" t="str">
        <f>IFERROR(VLOOKUP($B42,'2a. Staff Data (FTFFT)'!$A:$N,9,0),"")</f>
        <v/>
      </c>
      <c r="H42" s="91" t="str">
        <f>IFERROR(VLOOKUP($B42,'2a. Staff Data (FTFFT)'!$A:$N,10,0),"")</f>
        <v/>
      </c>
      <c r="I42" s="91" t="str">
        <f>IFERROR(VLOOKUP($B42,'2a. Staff Data (FTFFT)'!$A:$N,11,0),"")</f>
        <v/>
      </c>
      <c r="J42" s="91" t="str">
        <f>IFERROR(VLOOKUP($B42,'2a. Staff Data (FTFFT)'!$A:$N,12,0),"")</f>
        <v/>
      </c>
      <c r="K42" s="91" t="str">
        <f>IFERROR(VLOOKUP($B42,'2a. Staff Data (FTFFT)'!$A:$N,13,0),"")</f>
        <v/>
      </c>
      <c r="L42" s="91" t="str">
        <f>IFERROR(VLOOKUP($B42,'2a. Staff Data (FTFFT)'!$A:$N,14,0),"")</f>
        <v/>
      </c>
      <c r="M42" s="58" t="s">
        <v>1</v>
      </c>
      <c r="N42" s="92"/>
      <c r="O42" s="93"/>
      <c r="P42" s="57"/>
      <c r="Q42" s="97">
        <f t="shared" ref="Q42:Q73" si="4">SUMIF($B:$B,$B42,$P:$P)</f>
        <v>0</v>
      </c>
      <c r="R42" s="31" t="b">
        <f t="shared" ref="R42:R73" si="5">IF(Q42&gt;1,"This staff member has a total FTE exceeding 1. Please check the rows are correctly populated",IF(Q42="",""))</f>
        <v>0</v>
      </c>
      <c r="S42" s="98"/>
    </row>
    <row r="43" spans="1:19" x14ac:dyDescent="0.25">
      <c r="A43" s="90" t="str">
        <f t="shared" si="0"/>
        <v/>
      </c>
      <c r="B43" s="58"/>
      <c r="C43" s="91" t="str">
        <f>IFERROR(VLOOKUP($B43,'2a. Staff Data (FTFFT)'!$A:$N,5,0),"")</f>
        <v/>
      </c>
      <c r="D43" s="91" t="str">
        <f>IFERROR(VLOOKUP($B43,'2a. Staff Data (FTFFT)'!$A:$N,6,0),"")</f>
        <v/>
      </c>
      <c r="E43" s="91" t="str">
        <f>IFERROR(VLOOKUP($B43,'2a. Staff Data (FTFFT)'!$A:$N,7,0),"")</f>
        <v/>
      </c>
      <c r="F43" s="91" t="str">
        <f>IFERROR(VLOOKUP($B43,'2a. Staff Data (FTFFT)'!$A:$N,8,0),"")</f>
        <v/>
      </c>
      <c r="G43" s="91" t="str">
        <f>IFERROR(VLOOKUP($B43,'2a. Staff Data (FTFFT)'!$A:$N,9,0),"")</f>
        <v/>
      </c>
      <c r="H43" s="91" t="str">
        <f>IFERROR(VLOOKUP($B43,'2a. Staff Data (FTFFT)'!$A:$N,10,0),"")</f>
        <v/>
      </c>
      <c r="I43" s="91" t="str">
        <f>IFERROR(VLOOKUP($B43,'2a. Staff Data (FTFFT)'!$A:$N,11,0),"")</f>
        <v/>
      </c>
      <c r="J43" s="91" t="str">
        <f>IFERROR(VLOOKUP($B43,'2a. Staff Data (FTFFT)'!$A:$N,12,0),"")</f>
        <v/>
      </c>
      <c r="K43" s="91" t="str">
        <f>IFERROR(VLOOKUP($B43,'2a. Staff Data (FTFFT)'!$A:$N,13,0),"")</f>
        <v/>
      </c>
      <c r="L43" s="91" t="str">
        <f>IFERROR(VLOOKUP($B43,'2a. Staff Data (FTFFT)'!$A:$N,14,0),"")</f>
        <v/>
      </c>
      <c r="M43" s="58" t="s">
        <v>1</v>
      </c>
      <c r="N43" s="92"/>
      <c r="O43" s="93"/>
      <c r="P43" s="57"/>
      <c r="Q43" s="97">
        <f t="shared" si="4"/>
        <v>0</v>
      </c>
      <c r="R43" s="31" t="b">
        <f t="shared" si="5"/>
        <v>0</v>
      </c>
      <c r="S43" s="98"/>
    </row>
    <row r="44" spans="1:19" x14ac:dyDescent="0.25">
      <c r="A44" s="90" t="str">
        <f t="shared" si="0"/>
        <v/>
      </c>
      <c r="B44" s="58"/>
      <c r="C44" s="91" t="str">
        <f>IFERROR(VLOOKUP($B44,'2a. Staff Data (FTFFT)'!$A:$N,5,0),"")</f>
        <v/>
      </c>
      <c r="D44" s="91" t="str">
        <f>IFERROR(VLOOKUP($B44,'2a. Staff Data (FTFFT)'!$A:$N,6,0),"")</f>
        <v/>
      </c>
      <c r="E44" s="91" t="str">
        <f>IFERROR(VLOOKUP($B44,'2a. Staff Data (FTFFT)'!$A:$N,7,0),"")</f>
        <v/>
      </c>
      <c r="F44" s="91" t="str">
        <f>IFERROR(VLOOKUP($B44,'2a. Staff Data (FTFFT)'!$A:$N,8,0),"")</f>
        <v/>
      </c>
      <c r="G44" s="91" t="str">
        <f>IFERROR(VLOOKUP($B44,'2a. Staff Data (FTFFT)'!$A:$N,9,0),"")</f>
        <v/>
      </c>
      <c r="H44" s="91" t="str">
        <f>IFERROR(VLOOKUP($B44,'2a. Staff Data (FTFFT)'!$A:$N,10,0),"")</f>
        <v/>
      </c>
      <c r="I44" s="91" t="str">
        <f>IFERROR(VLOOKUP($B44,'2a. Staff Data (FTFFT)'!$A:$N,11,0),"")</f>
        <v/>
      </c>
      <c r="J44" s="91" t="str">
        <f>IFERROR(VLOOKUP($B44,'2a. Staff Data (FTFFT)'!$A:$N,12,0),"")</f>
        <v/>
      </c>
      <c r="K44" s="91" t="str">
        <f>IFERROR(VLOOKUP($B44,'2a. Staff Data (FTFFT)'!$A:$N,13,0),"")</f>
        <v/>
      </c>
      <c r="L44" s="91" t="str">
        <f>IFERROR(VLOOKUP($B44,'2a. Staff Data (FTFFT)'!$A:$N,14,0),"")</f>
        <v/>
      </c>
      <c r="M44" s="58" t="s">
        <v>1</v>
      </c>
      <c r="N44" s="92"/>
      <c r="O44" s="93"/>
      <c r="P44" s="57"/>
      <c r="Q44" s="97">
        <f t="shared" si="4"/>
        <v>0</v>
      </c>
      <c r="R44" s="31" t="b">
        <f t="shared" si="5"/>
        <v>0</v>
      </c>
      <c r="S44" s="98"/>
    </row>
    <row r="45" spans="1:19" x14ac:dyDescent="0.25">
      <c r="A45" s="90" t="str">
        <f t="shared" si="0"/>
        <v/>
      </c>
      <c r="B45" s="58"/>
      <c r="C45" s="91" t="str">
        <f>IFERROR(VLOOKUP($B45,'2a. Staff Data (FTFFT)'!$A:$N,5,0),"")</f>
        <v/>
      </c>
      <c r="D45" s="91" t="str">
        <f>IFERROR(VLOOKUP($B45,'2a. Staff Data (FTFFT)'!$A:$N,6,0),"")</f>
        <v/>
      </c>
      <c r="E45" s="91" t="str">
        <f>IFERROR(VLOOKUP($B45,'2a. Staff Data (FTFFT)'!$A:$N,7,0),"")</f>
        <v/>
      </c>
      <c r="F45" s="91" t="str">
        <f>IFERROR(VLOOKUP($B45,'2a. Staff Data (FTFFT)'!$A:$N,8,0),"")</f>
        <v/>
      </c>
      <c r="G45" s="91" t="str">
        <f>IFERROR(VLOOKUP($B45,'2a. Staff Data (FTFFT)'!$A:$N,9,0),"")</f>
        <v/>
      </c>
      <c r="H45" s="91" t="str">
        <f>IFERROR(VLOOKUP($B45,'2a. Staff Data (FTFFT)'!$A:$N,10,0),"")</f>
        <v/>
      </c>
      <c r="I45" s="91" t="str">
        <f>IFERROR(VLOOKUP($B45,'2a. Staff Data (FTFFT)'!$A:$N,11,0),"")</f>
        <v/>
      </c>
      <c r="J45" s="91" t="str">
        <f>IFERROR(VLOOKUP($B45,'2a. Staff Data (FTFFT)'!$A:$N,12,0),"")</f>
        <v/>
      </c>
      <c r="K45" s="91" t="str">
        <f>IFERROR(VLOOKUP($B45,'2a. Staff Data (FTFFT)'!$A:$N,13,0),"")</f>
        <v/>
      </c>
      <c r="L45" s="91" t="str">
        <f>IFERROR(VLOOKUP($B45,'2a. Staff Data (FTFFT)'!$A:$N,14,0),"")</f>
        <v/>
      </c>
      <c r="M45" s="58" t="s">
        <v>1</v>
      </c>
      <c r="N45" s="92"/>
      <c r="O45" s="93"/>
      <c r="P45" s="57"/>
      <c r="Q45" s="97">
        <f t="shared" si="4"/>
        <v>0</v>
      </c>
      <c r="R45" s="31" t="b">
        <f t="shared" si="5"/>
        <v>0</v>
      </c>
      <c r="S45" s="98"/>
    </row>
    <row r="46" spans="1:19" x14ac:dyDescent="0.25">
      <c r="A46" s="90" t="str">
        <f t="shared" si="0"/>
        <v/>
      </c>
      <c r="B46" s="58"/>
      <c r="C46" s="91" t="str">
        <f>IFERROR(VLOOKUP($B46,'2a. Staff Data (FTFFT)'!$A:$N,5,0),"")</f>
        <v/>
      </c>
      <c r="D46" s="91" t="str">
        <f>IFERROR(VLOOKUP($B46,'2a. Staff Data (FTFFT)'!$A:$N,6,0),"")</f>
        <v/>
      </c>
      <c r="E46" s="91" t="str">
        <f>IFERROR(VLOOKUP($B46,'2a. Staff Data (FTFFT)'!$A:$N,7,0),"")</f>
        <v/>
      </c>
      <c r="F46" s="91" t="str">
        <f>IFERROR(VLOOKUP($B46,'2a. Staff Data (FTFFT)'!$A:$N,8,0),"")</f>
        <v/>
      </c>
      <c r="G46" s="91" t="str">
        <f>IFERROR(VLOOKUP($B46,'2a. Staff Data (FTFFT)'!$A:$N,9,0),"")</f>
        <v/>
      </c>
      <c r="H46" s="91" t="str">
        <f>IFERROR(VLOOKUP($B46,'2a. Staff Data (FTFFT)'!$A:$N,10,0),"")</f>
        <v/>
      </c>
      <c r="I46" s="91" t="str">
        <f>IFERROR(VLOOKUP($B46,'2a. Staff Data (FTFFT)'!$A:$N,11,0),"")</f>
        <v/>
      </c>
      <c r="J46" s="91" t="str">
        <f>IFERROR(VLOOKUP($B46,'2a. Staff Data (FTFFT)'!$A:$N,12,0),"")</f>
        <v/>
      </c>
      <c r="K46" s="91" t="str">
        <f>IFERROR(VLOOKUP($B46,'2a. Staff Data (FTFFT)'!$A:$N,13,0),"")</f>
        <v/>
      </c>
      <c r="L46" s="91" t="str">
        <f>IFERROR(VLOOKUP($B46,'2a. Staff Data (FTFFT)'!$A:$N,14,0),"")</f>
        <v/>
      </c>
      <c r="M46" s="58" t="s">
        <v>1</v>
      </c>
      <c r="N46" s="92"/>
      <c r="O46" s="93"/>
      <c r="P46" s="57"/>
      <c r="Q46" s="97">
        <f t="shared" si="4"/>
        <v>0</v>
      </c>
      <c r="R46" s="31" t="b">
        <f t="shared" si="5"/>
        <v>0</v>
      </c>
      <c r="S46" s="98"/>
    </row>
    <row r="47" spans="1:19" x14ac:dyDescent="0.25">
      <c r="A47" s="90" t="str">
        <f t="shared" si="0"/>
        <v/>
      </c>
      <c r="B47" s="58"/>
      <c r="C47" s="91" t="str">
        <f>IFERROR(VLOOKUP($B47,'2a. Staff Data (FTFFT)'!$A:$N,5,0),"")</f>
        <v/>
      </c>
      <c r="D47" s="91" t="str">
        <f>IFERROR(VLOOKUP($B47,'2a. Staff Data (FTFFT)'!$A:$N,6,0),"")</f>
        <v/>
      </c>
      <c r="E47" s="91" t="str">
        <f>IFERROR(VLOOKUP($B47,'2a. Staff Data (FTFFT)'!$A:$N,7,0),"")</f>
        <v/>
      </c>
      <c r="F47" s="91" t="str">
        <f>IFERROR(VLOOKUP($B47,'2a. Staff Data (FTFFT)'!$A:$N,8,0),"")</f>
        <v/>
      </c>
      <c r="G47" s="91" t="str">
        <f>IFERROR(VLOOKUP($B47,'2a. Staff Data (FTFFT)'!$A:$N,9,0),"")</f>
        <v/>
      </c>
      <c r="H47" s="91" t="str">
        <f>IFERROR(VLOOKUP($B47,'2a. Staff Data (FTFFT)'!$A:$N,10,0),"")</f>
        <v/>
      </c>
      <c r="I47" s="91" t="str">
        <f>IFERROR(VLOOKUP($B47,'2a. Staff Data (FTFFT)'!$A:$N,11,0),"")</f>
        <v/>
      </c>
      <c r="J47" s="91" t="str">
        <f>IFERROR(VLOOKUP($B47,'2a. Staff Data (FTFFT)'!$A:$N,12,0),"")</f>
        <v/>
      </c>
      <c r="K47" s="91" t="str">
        <f>IFERROR(VLOOKUP($B47,'2a. Staff Data (FTFFT)'!$A:$N,13,0),"")</f>
        <v/>
      </c>
      <c r="L47" s="91" t="str">
        <f>IFERROR(VLOOKUP($B47,'2a. Staff Data (FTFFT)'!$A:$N,14,0),"")</f>
        <v/>
      </c>
      <c r="M47" s="58" t="s">
        <v>1</v>
      </c>
      <c r="N47" s="92"/>
      <c r="O47" s="93"/>
      <c r="P47" s="57"/>
      <c r="Q47" s="97">
        <f t="shared" si="4"/>
        <v>0</v>
      </c>
      <c r="R47" s="31" t="b">
        <f t="shared" si="5"/>
        <v>0</v>
      </c>
      <c r="S47" s="98"/>
    </row>
    <row r="48" spans="1:19" x14ac:dyDescent="0.25">
      <c r="A48" s="90" t="str">
        <f t="shared" si="0"/>
        <v/>
      </c>
      <c r="B48" s="58"/>
      <c r="C48" s="91" t="str">
        <f>IFERROR(VLOOKUP($B48,'2a. Staff Data (FTFFT)'!$A:$N,5,0),"")</f>
        <v/>
      </c>
      <c r="D48" s="91" t="str">
        <f>IFERROR(VLOOKUP($B48,'2a. Staff Data (FTFFT)'!$A:$N,6,0),"")</f>
        <v/>
      </c>
      <c r="E48" s="91" t="str">
        <f>IFERROR(VLOOKUP($B48,'2a. Staff Data (FTFFT)'!$A:$N,7,0),"")</f>
        <v/>
      </c>
      <c r="F48" s="91" t="str">
        <f>IFERROR(VLOOKUP($B48,'2a. Staff Data (FTFFT)'!$A:$N,8,0),"")</f>
        <v/>
      </c>
      <c r="G48" s="91" t="str">
        <f>IFERROR(VLOOKUP($B48,'2a. Staff Data (FTFFT)'!$A:$N,9,0),"")</f>
        <v/>
      </c>
      <c r="H48" s="91" t="str">
        <f>IFERROR(VLOOKUP($B48,'2a. Staff Data (FTFFT)'!$A:$N,10,0),"")</f>
        <v/>
      </c>
      <c r="I48" s="91" t="str">
        <f>IFERROR(VLOOKUP($B48,'2a. Staff Data (FTFFT)'!$A:$N,11,0),"")</f>
        <v/>
      </c>
      <c r="J48" s="91" t="str">
        <f>IFERROR(VLOOKUP($B48,'2a. Staff Data (FTFFT)'!$A:$N,12,0),"")</f>
        <v/>
      </c>
      <c r="K48" s="91" t="str">
        <f>IFERROR(VLOOKUP($B48,'2a. Staff Data (FTFFT)'!$A:$N,13,0),"")</f>
        <v/>
      </c>
      <c r="L48" s="91" t="str">
        <f>IFERROR(VLOOKUP($B48,'2a. Staff Data (FTFFT)'!$A:$N,14,0),"")</f>
        <v/>
      </c>
      <c r="M48" s="58" t="s">
        <v>1</v>
      </c>
      <c r="N48" s="92"/>
      <c r="O48" s="93"/>
      <c r="P48" s="57"/>
      <c r="Q48" s="97">
        <f t="shared" si="4"/>
        <v>0</v>
      </c>
      <c r="R48" s="31" t="b">
        <f t="shared" si="5"/>
        <v>0</v>
      </c>
      <c r="S48" s="98"/>
    </row>
    <row r="49" spans="1:19" x14ac:dyDescent="0.25">
      <c r="A49" s="90" t="str">
        <f t="shared" si="0"/>
        <v/>
      </c>
      <c r="B49" s="58"/>
      <c r="C49" s="91" t="str">
        <f>IFERROR(VLOOKUP($B49,'2a. Staff Data (FTFFT)'!$A:$N,5,0),"")</f>
        <v/>
      </c>
      <c r="D49" s="91" t="str">
        <f>IFERROR(VLOOKUP($B49,'2a. Staff Data (FTFFT)'!$A:$N,6,0),"")</f>
        <v/>
      </c>
      <c r="E49" s="91" t="str">
        <f>IFERROR(VLOOKUP($B49,'2a. Staff Data (FTFFT)'!$A:$N,7,0),"")</f>
        <v/>
      </c>
      <c r="F49" s="91" t="str">
        <f>IFERROR(VLOOKUP($B49,'2a. Staff Data (FTFFT)'!$A:$N,8,0),"")</f>
        <v/>
      </c>
      <c r="G49" s="91" t="str">
        <f>IFERROR(VLOOKUP($B49,'2a. Staff Data (FTFFT)'!$A:$N,9,0),"")</f>
        <v/>
      </c>
      <c r="H49" s="91" t="str">
        <f>IFERROR(VLOOKUP($B49,'2a. Staff Data (FTFFT)'!$A:$N,10,0),"")</f>
        <v/>
      </c>
      <c r="I49" s="91" t="str">
        <f>IFERROR(VLOOKUP($B49,'2a. Staff Data (FTFFT)'!$A:$N,11,0),"")</f>
        <v/>
      </c>
      <c r="J49" s="91" t="str">
        <f>IFERROR(VLOOKUP($B49,'2a. Staff Data (FTFFT)'!$A:$N,12,0),"")</f>
        <v/>
      </c>
      <c r="K49" s="91" t="str">
        <f>IFERROR(VLOOKUP($B49,'2a. Staff Data (FTFFT)'!$A:$N,13,0),"")</f>
        <v/>
      </c>
      <c r="L49" s="91" t="str">
        <f>IFERROR(VLOOKUP($B49,'2a. Staff Data (FTFFT)'!$A:$N,14,0),"")</f>
        <v/>
      </c>
      <c r="M49" s="58" t="s">
        <v>1</v>
      </c>
      <c r="N49" s="92"/>
      <c r="O49" s="93"/>
      <c r="P49" s="57"/>
      <c r="Q49" s="97">
        <f t="shared" si="4"/>
        <v>0</v>
      </c>
      <c r="R49" s="31" t="b">
        <f t="shared" si="5"/>
        <v>0</v>
      </c>
      <c r="S49" s="98"/>
    </row>
    <row r="50" spans="1:19" x14ac:dyDescent="0.25">
      <c r="A50" s="90" t="str">
        <f t="shared" si="0"/>
        <v/>
      </c>
      <c r="B50" s="58"/>
      <c r="C50" s="91" t="str">
        <f>IFERROR(VLOOKUP($B50,'2a. Staff Data (FTFFT)'!$A:$N,5,0),"")</f>
        <v/>
      </c>
      <c r="D50" s="91" t="str">
        <f>IFERROR(VLOOKUP($B50,'2a. Staff Data (FTFFT)'!$A:$N,6,0),"")</f>
        <v/>
      </c>
      <c r="E50" s="91" t="str">
        <f>IFERROR(VLOOKUP($B50,'2a. Staff Data (FTFFT)'!$A:$N,7,0),"")</f>
        <v/>
      </c>
      <c r="F50" s="91" t="str">
        <f>IFERROR(VLOOKUP($B50,'2a. Staff Data (FTFFT)'!$A:$N,8,0),"")</f>
        <v/>
      </c>
      <c r="G50" s="91" t="str">
        <f>IFERROR(VLOOKUP($B50,'2a. Staff Data (FTFFT)'!$A:$N,9,0),"")</f>
        <v/>
      </c>
      <c r="H50" s="91" t="str">
        <f>IFERROR(VLOOKUP($B50,'2a. Staff Data (FTFFT)'!$A:$N,10,0),"")</f>
        <v/>
      </c>
      <c r="I50" s="91" t="str">
        <f>IFERROR(VLOOKUP($B50,'2a. Staff Data (FTFFT)'!$A:$N,11,0),"")</f>
        <v/>
      </c>
      <c r="J50" s="91" t="str">
        <f>IFERROR(VLOOKUP($B50,'2a. Staff Data (FTFFT)'!$A:$N,12,0),"")</f>
        <v/>
      </c>
      <c r="K50" s="91" t="str">
        <f>IFERROR(VLOOKUP($B50,'2a. Staff Data (FTFFT)'!$A:$N,13,0),"")</f>
        <v/>
      </c>
      <c r="L50" s="91" t="str">
        <f>IFERROR(VLOOKUP($B50,'2a. Staff Data (FTFFT)'!$A:$N,14,0),"")</f>
        <v/>
      </c>
      <c r="M50" s="58" t="s">
        <v>1</v>
      </c>
      <c r="N50" s="92"/>
      <c r="O50" s="93"/>
      <c r="P50" s="57"/>
      <c r="Q50" s="97">
        <f t="shared" si="4"/>
        <v>0</v>
      </c>
      <c r="R50" s="31" t="b">
        <f t="shared" si="5"/>
        <v>0</v>
      </c>
      <c r="S50" s="98"/>
    </row>
    <row r="51" spans="1:19" x14ac:dyDescent="0.25">
      <c r="A51" s="90" t="str">
        <f t="shared" si="0"/>
        <v/>
      </c>
      <c r="B51" s="58"/>
      <c r="C51" s="91" t="str">
        <f>IFERROR(VLOOKUP($B51,'2a. Staff Data (FTFFT)'!$A:$N,5,0),"")</f>
        <v/>
      </c>
      <c r="D51" s="91" t="str">
        <f>IFERROR(VLOOKUP($B51,'2a. Staff Data (FTFFT)'!$A:$N,6,0),"")</f>
        <v/>
      </c>
      <c r="E51" s="91" t="str">
        <f>IFERROR(VLOOKUP($B51,'2a. Staff Data (FTFFT)'!$A:$N,7,0),"")</f>
        <v/>
      </c>
      <c r="F51" s="91" t="str">
        <f>IFERROR(VLOOKUP($B51,'2a. Staff Data (FTFFT)'!$A:$N,8,0),"")</f>
        <v/>
      </c>
      <c r="G51" s="91" t="str">
        <f>IFERROR(VLOOKUP($B51,'2a. Staff Data (FTFFT)'!$A:$N,9,0),"")</f>
        <v/>
      </c>
      <c r="H51" s="91" t="str">
        <f>IFERROR(VLOOKUP($B51,'2a. Staff Data (FTFFT)'!$A:$N,10,0),"")</f>
        <v/>
      </c>
      <c r="I51" s="91" t="str">
        <f>IFERROR(VLOOKUP($B51,'2a. Staff Data (FTFFT)'!$A:$N,11,0),"")</f>
        <v/>
      </c>
      <c r="J51" s="91" t="str">
        <f>IFERROR(VLOOKUP($B51,'2a. Staff Data (FTFFT)'!$A:$N,12,0),"")</f>
        <v/>
      </c>
      <c r="K51" s="91" t="str">
        <f>IFERROR(VLOOKUP($B51,'2a. Staff Data (FTFFT)'!$A:$N,13,0),"")</f>
        <v/>
      </c>
      <c r="L51" s="91" t="str">
        <f>IFERROR(VLOOKUP($B51,'2a. Staff Data (FTFFT)'!$A:$N,14,0),"")</f>
        <v/>
      </c>
      <c r="M51" s="58" t="s">
        <v>1</v>
      </c>
      <c r="N51" s="92"/>
      <c r="O51" s="93"/>
      <c r="P51" s="57"/>
      <c r="Q51" s="97">
        <f t="shared" si="4"/>
        <v>0</v>
      </c>
      <c r="R51" s="31" t="b">
        <f t="shared" si="5"/>
        <v>0</v>
      </c>
      <c r="S51" s="98"/>
    </row>
    <row r="52" spans="1:19" x14ac:dyDescent="0.25">
      <c r="A52" s="90" t="str">
        <f t="shared" si="0"/>
        <v/>
      </c>
      <c r="B52" s="58"/>
      <c r="C52" s="91" t="str">
        <f>IFERROR(VLOOKUP($B52,'2a. Staff Data (FTFFT)'!$A:$N,5,0),"")</f>
        <v/>
      </c>
      <c r="D52" s="91" t="str">
        <f>IFERROR(VLOOKUP($B52,'2a. Staff Data (FTFFT)'!$A:$N,6,0),"")</f>
        <v/>
      </c>
      <c r="E52" s="91" t="str">
        <f>IFERROR(VLOOKUP($B52,'2a. Staff Data (FTFFT)'!$A:$N,7,0),"")</f>
        <v/>
      </c>
      <c r="F52" s="91" t="str">
        <f>IFERROR(VLOOKUP($B52,'2a. Staff Data (FTFFT)'!$A:$N,8,0),"")</f>
        <v/>
      </c>
      <c r="G52" s="91" t="str">
        <f>IFERROR(VLOOKUP($B52,'2a. Staff Data (FTFFT)'!$A:$N,9,0),"")</f>
        <v/>
      </c>
      <c r="H52" s="91" t="str">
        <f>IFERROR(VLOOKUP($B52,'2a. Staff Data (FTFFT)'!$A:$N,10,0),"")</f>
        <v/>
      </c>
      <c r="I52" s="91" t="str">
        <f>IFERROR(VLOOKUP($B52,'2a. Staff Data (FTFFT)'!$A:$N,11,0),"")</f>
        <v/>
      </c>
      <c r="J52" s="91" t="str">
        <f>IFERROR(VLOOKUP($B52,'2a. Staff Data (FTFFT)'!$A:$N,12,0),"")</f>
        <v/>
      </c>
      <c r="K52" s="91" t="str">
        <f>IFERROR(VLOOKUP($B52,'2a. Staff Data (FTFFT)'!$A:$N,13,0),"")</f>
        <v/>
      </c>
      <c r="L52" s="91" t="str">
        <f>IFERROR(VLOOKUP($B52,'2a. Staff Data (FTFFT)'!$A:$N,14,0),"")</f>
        <v/>
      </c>
      <c r="M52" s="58" t="s">
        <v>1</v>
      </c>
      <c r="N52" s="92"/>
      <c r="O52" s="93"/>
      <c r="P52" s="57"/>
      <c r="Q52" s="97">
        <f t="shared" si="4"/>
        <v>0</v>
      </c>
      <c r="R52" s="31" t="b">
        <f t="shared" si="5"/>
        <v>0</v>
      </c>
      <c r="S52" s="98"/>
    </row>
    <row r="53" spans="1:19" x14ac:dyDescent="0.25">
      <c r="A53" s="90" t="str">
        <f t="shared" si="0"/>
        <v/>
      </c>
      <c r="B53" s="58"/>
      <c r="C53" s="91" t="str">
        <f>IFERROR(VLOOKUP($B53,'2a. Staff Data (FTFFT)'!$A:$N,5,0),"")</f>
        <v/>
      </c>
      <c r="D53" s="91" t="str">
        <f>IFERROR(VLOOKUP($B53,'2a. Staff Data (FTFFT)'!$A:$N,6,0),"")</f>
        <v/>
      </c>
      <c r="E53" s="91" t="str">
        <f>IFERROR(VLOOKUP($B53,'2a. Staff Data (FTFFT)'!$A:$N,7,0),"")</f>
        <v/>
      </c>
      <c r="F53" s="91" t="str">
        <f>IFERROR(VLOOKUP($B53,'2a. Staff Data (FTFFT)'!$A:$N,8,0),"")</f>
        <v/>
      </c>
      <c r="G53" s="91" t="str">
        <f>IFERROR(VLOOKUP($B53,'2a. Staff Data (FTFFT)'!$A:$N,9,0),"")</f>
        <v/>
      </c>
      <c r="H53" s="91" t="str">
        <f>IFERROR(VLOOKUP($B53,'2a. Staff Data (FTFFT)'!$A:$N,10,0),"")</f>
        <v/>
      </c>
      <c r="I53" s="91" t="str">
        <f>IFERROR(VLOOKUP($B53,'2a. Staff Data (FTFFT)'!$A:$N,11,0),"")</f>
        <v/>
      </c>
      <c r="J53" s="91" t="str">
        <f>IFERROR(VLOOKUP($B53,'2a. Staff Data (FTFFT)'!$A:$N,12,0),"")</f>
        <v/>
      </c>
      <c r="K53" s="91" t="str">
        <f>IFERROR(VLOOKUP($B53,'2a. Staff Data (FTFFT)'!$A:$N,13,0),"")</f>
        <v/>
      </c>
      <c r="L53" s="91" t="str">
        <f>IFERROR(VLOOKUP($B53,'2a. Staff Data (FTFFT)'!$A:$N,14,0),"")</f>
        <v/>
      </c>
      <c r="M53" s="58" t="s">
        <v>1</v>
      </c>
      <c r="N53" s="92"/>
      <c r="O53" s="93"/>
      <c r="P53" s="57"/>
      <c r="Q53" s="97">
        <f t="shared" si="4"/>
        <v>0</v>
      </c>
      <c r="R53" s="31" t="b">
        <f t="shared" si="5"/>
        <v>0</v>
      </c>
      <c r="S53" s="98"/>
    </row>
    <row r="54" spans="1:19" x14ac:dyDescent="0.25">
      <c r="A54" s="90" t="str">
        <f t="shared" si="0"/>
        <v/>
      </c>
      <c r="B54" s="58"/>
      <c r="C54" s="91" t="str">
        <f>IFERROR(VLOOKUP($B54,'2a. Staff Data (FTFFT)'!$A:$N,5,0),"")</f>
        <v/>
      </c>
      <c r="D54" s="91" t="str">
        <f>IFERROR(VLOOKUP($B54,'2a. Staff Data (FTFFT)'!$A:$N,6,0),"")</f>
        <v/>
      </c>
      <c r="E54" s="91" t="str">
        <f>IFERROR(VLOOKUP($B54,'2a. Staff Data (FTFFT)'!$A:$N,7,0),"")</f>
        <v/>
      </c>
      <c r="F54" s="91" t="str">
        <f>IFERROR(VLOOKUP($B54,'2a. Staff Data (FTFFT)'!$A:$N,8,0),"")</f>
        <v/>
      </c>
      <c r="G54" s="91" t="str">
        <f>IFERROR(VLOOKUP($B54,'2a. Staff Data (FTFFT)'!$A:$N,9,0),"")</f>
        <v/>
      </c>
      <c r="H54" s="91" t="str">
        <f>IFERROR(VLOOKUP($B54,'2a. Staff Data (FTFFT)'!$A:$N,10,0),"")</f>
        <v/>
      </c>
      <c r="I54" s="91" t="str">
        <f>IFERROR(VLOOKUP($B54,'2a. Staff Data (FTFFT)'!$A:$N,11,0),"")</f>
        <v/>
      </c>
      <c r="J54" s="91" t="str">
        <f>IFERROR(VLOOKUP($B54,'2a. Staff Data (FTFFT)'!$A:$N,12,0),"")</f>
        <v/>
      </c>
      <c r="K54" s="91" t="str">
        <f>IFERROR(VLOOKUP($B54,'2a. Staff Data (FTFFT)'!$A:$N,13,0),"")</f>
        <v/>
      </c>
      <c r="L54" s="91" t="str">
        <f>IFERROR(VLOOKUP($B54,'2a. Staff Data (FTFFT)'!$A:$N,14,0),"")</f>
        <v/>
      </c>
      <c r="M54" s="58" t="s">
        <v>1</v>
      </c>
      <c r="N54" s="92"/>
      <c r="O54" s="93"/>
      <c r="P54" s="57"/>
      <c r="Q54" s="97">
        <f t="shared" si="4"/>
        <v>0</v>
      </c>
      <c r="R54" s="31" t="b">
        <f t="shared" si="5"/>
        <v>0</v>
      </c>
      <c r="S54" s="98"/>
    </row>
    <row r="55" spans="1:19" x14ac:dyDescent="0.25">
      <c r="A55" s="90" t="str">
        <f t="shared" si="0"/>
        <v/>
      </c>
      <c r="B55" s="58"/>
      <c r="C55" s="91" t="str">
        <f>IFERROR(VLOOKUP($B55,'2a. Staff Data (FTFFT)'!$A:$N,5,0),"")</f>
        <v/>
      </c>
      <c r="D55" s="91" t="str">
        <f>IFERROR(VLOOKUP($B55,'2a. Staff Data (FTFFT)'!$A:$N,6,0),"")</f>
        <v/>
      </c>
      <c r="E55" s="91" t="str">
        <f>IFERROR(VLOOKUP($B55,'2a. Staff Data (FTFFT)'!$A:$N,7,0),"")</f>
        <v/>
      </c>
      <c r="F55" s="91" t="str">
        <f>IFERROR(VLOOKUP($B55,'2a. Staff Data (FTFFT)'!$A:$N,8,0),"")</f>
        <v/>
      </c>
      <c r="G55" s="91" t="str">
        <f>IFERROR(VLOOKUP($B55,'2a. Staff Data (FTFFT)'!$A:$N,9,0),"")</f>
        <v/>
      </c>
      <c r="H55" s="91" t="str">
        <f>IFERROR(VLOOKUP($B55,'2a. Staff Data (FTFFT)'!$A:$N,10,0),"")</f>
        <v/>
      </c>
      <c r="I55" s="91" t="str">
        <f>IFERROR(VLOOKUP($B55,'2a. Staff Data (FTFFT)'!$A:$N,11,0),"")</f>
        <v/>
      </c>
      <c r="J55" s="91" t="str">
        <f>IFERROR(VLOOKUP($B55,'2a. Staff Data (FTFFT)'!$A:$N,12,0),"")</f>
        <v/>
      </c>
      <c r="K55" s="91" t="str">
        <f>IFERROR(VLOOKUP($B55,'2a. Staff Data (FTFFT)'!$A:$N,13,0),"")</f>
        <v/>
      </c>
      <c r="L55" s="91" t="str">
        <f>IFERROR(VLOOKUP($B55,'2a. Staff Data (FTFFT)'!$A:$N,14,0),"")</f>
        <v/>
      </c>
      <c r="M55" s="58" t="s">
        <v>1</v>
      </c>
      <c r="N55" s="92"/>
      <c r="O55" s="93"/>
      <c r="P55" s="57"/>
      <c r="Q55" s="97">
        <f t="shared" si="4"/>
        <v>0</v>
      </c>
      <c r="R55" s="31" t="b">
        <f t="shared" si="5"/>
        <v>0</v>
      </c>
      <c r="S55" s="98"/>
    </row>
    <row r="56" spans="1:19" x14ac:dyDescent="0.25">
      <c r="A56" s="90" t="str">
        <f t="shared" si="0"/>
        <v/>
      </c>
      <c r="B56" s="58"/>
      <c r="C56" s="91" t="str">
        <f>IFERROR(VLOOKUP($B56,'2a. Staff Data (FTFFT)'!$A:$N,5,0),"")</f>
        <v/>
      </c>
      <c r="D56" s="91" t="str">
        <f>IFERROR(VLOOKUP($B56,'2a. Staff Data (FTFFT)'!$A:$N,6,0),"")</f>
        <v/>
      </c>
      <c r="E56" s="91" t="str">
        <f>IFERROR(VLOOKUP($B56,'2a. Staff Data (FTFFT)'!$A:$N,7,0),"")</f>
        <v/>
      </c>
      <c r="F56" s="91" t="str">
        <f>IFERROR(VLOOKUP($B56,'2a. Staff Data (FTFFT)'!$A:$N,8,0),"")</f>
        <v/>
      </c>
      <c r="G56" s="91" t="str">
        <f>IFERROR(VLOOKUP($B56,'2a. Staff Data (FTFFT)'!$A:$N,9,0),"")</f>
        <v/>
      </c>
      <c r="H56" s="91" t="str">
        <f>IFERROR(VLOOKUP($B56,'2a. Staff Data (FTFFT)'!$A:$N,10,0),"")</f>
        <v/>
      </c>
      <c r="I56" s="91" t="str">
        <f>IFERROR(VLOOKUP($B56,'2a. Staff Data (FTFFT)'!$A:$N,11,0),"")</f>
        <v/>
      </c>
      <c r="J56" s="91" t="str">
        <f>IFERROR(VLOOKUP($B56,'2a. Staff Data (FTFFT)'!$A:$N,12,0),"")</f>
        <v/>
      </c>
      <c r="K56" s="91" t="str">
        <f>IFERROR(VLOOKUP($B56,'2a. Staff Data (FTFFT)'!$A:$N,13,0),"")</f>
        <v/>
      </c>
      <c r="L56" s="91" t="str">
        <f>IFERROR(VLOOKUP($B56,'2a. Staff Data (FTFFT)'!$A:$N,14,0),"")</f>
        <v/>
      </c>
      <c r="M56" s="58" t="s">
        <v>1</v>
      </c>
      <c r="N56" s="92"/>
      <c r="O56" s="93"/>
      <c r="P56" s="57"/>
      <c r="Q56" s="97">
        <f t="shared" si="4"/>
        <v>0</v>
      </c>
      <c r="R56" s="31" t="b">
        <f t="shared" si="5"/>
        <v>0</v>
      </c>
      <c r="S56" s="98"/>
    </row>
    <row r="57" spans="1:19" x14ac:dyDescent="0.25">
      <c r="A57" s="90" t="str">
        <f t="shared" si="0"/>
        <v/>
      </c>
      <c r="B57" s="58"/>
      <c r="C57" s="91" t="str">
        <f>IFERROR(VLOOKUP($B57,'2a. Staff Data (FTFFT)'!$A:$N,5,0),"")</f>
        <v/>
      </c>
      <c r="D57" s="91" t="str">
        <f>IFERROR(VLOOKUP($B57,'2a. Staff Data (FTFFT)'!$A:$N,6,0),"")</f>
        <v/>
      </c>
      <c r="E57" s="91" t="str">
        <f>IFERROR(VLOOKUP($B57,'2a. Staff Data (FTFFT)'!$A:$N,7,0),"")</f>
        <v/>
      </c>
      <c r="F57" s="91" t="str">
        <f>IFERROR(VLOOKUP($B57,'2a. Staff Data (FTFFT)'!$A:$N,8,0),"")</f>
        <v/>
      </c>
      <c r="G57" s="91" t="str">
        <f>IFERROR(VLOOKUP($B57,'2a. Staff Data (FTFFT)'!$A:$N,9,0),"")</f>
        <v/>
      </c>
      <c r="H57" s="91" t="str">
        <f>IFERROR(VLOOKUP($B57,'2a. Staff Data (FTFFT)'!$A:$N,10,0),"")</f>
        <v/>
      </c>
      <c r="I57" s="91" t="str">
        <f>IFERROR(VLOOKUP($B57,'2a. Staff Data (FTFFT)'!$A:$N,11,0),"")</f>
        <v/>
      </c>
      <c r="J57" s="91" t="str">
        <f>IFERROR(VLOOKUP($B57,'2a. Staff Data (FTFFT)'!$A:$N,12,0),"")</f>
        <v/>
      </c>
      <c r="K57" s="91" t="str">
        <f>IFERROR(VLOOKUP($B57,'2a. Staff Data (FTFFT)'!$A:$N,13,0),"")</f>
        <v/>
      </c>
      <c r="L57" s="91" t="str">
        <f>IFERROR(VLOOKUP($B57,'2a. Staff Data (FTFFT)'!$A:$N,14,0),"")</f>
        <v/>
      </c>
      <c r="M57" s="58" t="s">
        <v>1</v>
      </c>
      <c r="N57" s="92"/>
      <c r="O57" s="93"/>
      <c r="P57" s="57"/>
      <c r="Q57" s="97">
        <f t="shared" si="4"/>
        <v>0</v>
      </c>
      <c r="R57" s="31" t="b">
        <f t="shared" si="5"/>
        <v>0</v>
      </c>
      <c r="S57" s="98"/>
    </row>
    <row r="58" spans="1:19" x14ac:dyDescent="0.25">
      <c r="A58" s="90" t="str">
        <f t="shared" si="0"/>
        <v/>
      </c>
      <c r="B58" s="58"/>
      <c r="C58" s="91" t="str">
        <f>IFERROR(VLOOKUP($B58,'2a. Staff Data (FTFFT)'!$A:$N,5,0),"")</f>
        <v/>
      </c>
      <c r="D58" s="91" t="str">
        <f>IFERROR(VLOOKUP($B58,'2a. Staff Data (FTFFT)'!$A:$N,6,0),"")</f>
        <v/>
      </c>
      <c r="E58" s="91" t="str">
        <f>IFERROR(VLOOKUP($B58,'2a. Staff Data (FTFFT)'!$A:$N,7,0),"")</f>
        <v/>
      </c>
      <c r="F58" s="91" t="str">
        <f>IFERROR(VLOOKUP($B58,'2a. Staff Data (FTFFT)'!$A:$N,8,0),"")</f>
        <v/>
      </c>
      <c r="G58" s="91" t="str">
        <f>IFERROR(VLOOKUP($B58,'2a. Staff Data (FTFFT)'!$A:$N,9,0),"")</f>
        <v/>
      </c>
      <c r="H58" s="91" t="str">
        <f>IFERROR(VLOOKUP($B58,'2a. Staff Data (FTFFT)'!$A:$N,10,0),"")</f>
        <v/>
      </c>
      <c r="I58" s="91" t="str">
        <f>IFERROR(VLOOKUP($B58,'2a. Staff Data (FTFFT)'!$A:$N,11,0),"")</f>
        <v/>
      </c>
      <c r="J58" s="91" t="str">
        <f>IFERROR(VLOOKUP($B58,'2a. Staff Data (FTFFT)'!$A:$N,12,0),"")</f>
        <v/>
      </c>
      <c r="K58" s="91" t="str">
        <f>IFERROR(VLOOKUP($B58,'2a. Staff Data (FTFFT)'!$A:$N,13,0),"")</f>
        <v/>
      </c>
      <c r="L58" s="91" t="str">
        <f>IFERROR(VLOOKUP($B58,'2a. Staff Data (FTFFT)'!$A:$N,14,0),"")</f>
        <v/>
      </c>
      <c r="M58" s="58" t="s">
        <v>1</v>
      </c>
      <c r="N58" s="92"/>
      <c r="O58" s="93"/>
      <c r="P58" s="57"/>
      <c r="Q58" s="97">
        <f t="shared" si="4"/>
        <v>0</v>
      </c>
      <c r="R58" s="31" t="b">
        <f t="shared" si="5"/>
        <v>0</v>
      </c>
      <c r="S58" s="98"/>
    </row>
    <row r="59" spans="1:19" x14ac:dyDescent="0.25">
      <c r="A59" s="90" t="str">
        <f t="shared" si="0"/>
        <v/>
      </c>
      <c r="B59" s="58"/>
      <c r="C59" s="91" t="str">
        <f>IFERROR(VLOOKUP($B59,'2a. Staff Data (FTFFT)'!$A:$N,5,0),"")</f>
        <v/>
      </c>
      <c r="D59" s="91" t="str">
        <f>IFERROR(VLOOKUP($B59,'2a. Staff Data (FTFFT)'!$A:$N,6,0),"")</f>
        <v/>
      </c>
      <c r="E59" s="91" t="str">
        <f>IFERROR(VLOOKUP($B59,'2a. Staff Data (FTFFT)'!$A:$N,7,0),"")</f>
        <v/>
      </c>
      <c r="F59" s="91" t="str">
        <f>IFERROR(VLOOKUP($B59,'2a. Staff Data (FTFFT)'!$A:$N,8,0),"")</f>
        <v/>
      </c>
      <c r="G59" s="91" t="str">
        <f>IFERROR(VLOOKUP($B59,'2a. Staff Data (FTFFT)'!$A:$N,9,0),"")</f>
        <v/>
      </c>
      <c r="H59" s="91" t="str">
        <f>IFERROR(VLOOKUP($B59,'2a. Staff Data (FTFFT)'!$A:$N,10,0),"")</f>
        <v/>
      </c>
      <c r="I59" s="91" t="str">
        <f>IFERROR(VLOOKUP($B59,'2a. Staff Data (FTFFT)'!$A:$N,11,0),"")</f>
        <v/>
      </c>
      <c r="J59" s="91" t="str">
        <f>IFERROR(VLOOKUP($B59,'2a. Staff Data (FTFFT)'!$A:$N,12,0),"")</f>
        <v/>
      </c>
      <c r="K59" s="91" t="str">
        <f>IFERROR(VLOOKUP($B59,'2a. Staff Data (FTFFT)'!$A:$N,13,0),"")</f>
        <v/>
      </c>
      <c r="L59" s="91" t="str">
        <f>IFERROR(VLOOKUP($B59,'2a. Staff Data (FTFFT)'!$A:$N,14,0),"")</f>
        <v/>
      </c>
      <c r="M59" s="58" t="s">
        <v>1</v>
      </c>
      <c r="N59" s="92"/>
      <c r="O59" s="93"/>
      <c r="P59" s="57"/>
      <c r="Q59" s="97">
        <f t="shared" si="4"/>
        <v>0</v>
      </c>
      <c r="R59" s="31" t="b">
        <f t="shared" si="5"/>
        <v>0</v>
      </c>
      <c r="S59" s="98"/>
    </row>
    <row r="60" spans="1:19" x14ac:dyDescent="0.25">
      <c r="A60" s="90" t="str">
        <f t="shared" si="0"/>
        <v/>
      </c>
      <c r="B60" s="58"/>
      <c r="C60" s="91" t="str">
        <f>IFERROR(VLOOKUP($B60,'2a. Staff Data (FTFFT)'!$A:$N,5,0),"")</f>
        <v/>
      </c>
      <c r="D60" s="91" t="str">
        <f>IFERROR(VLOOKUP($B60,'2a. Staff Data (FTFFT)'!$A:$N,6,0),"")</f>
        <v/>
      </c>
      <c r="E60" s="91" t="str">
        <f>IFERROR(VLOOKUP($B60,'2a. Staff Data (FTFFT)'!$A:$N,7,0),"")</f>
        <v/>
      </c>
      <c r="F60" s="91" t="str">
        <f>IFERROR(VLOOKUP($B60,'2a. Staff Data (FTFFT)'!$A:$N,8,0),"")</f>
        <v/>
      </c>
      <c r="G60" s="91" t="str">
        <f>IFERROR(VLOOKUP($B60,'2a. Staff Data (FTFFT)'!$A:$N,9,0),"")</f>
        <v/>
      </c>
      <c r="H60" s="91" t="str">
        <f>IFERROR(VLOOKUP($B60,'2a. Staff Data (FTFFT)'!$A:$N,10,0),"")</f>
        <v/>
      </c>
      <c r="I60" s="91" t="str">
        <f>IFERROR(VLOOKUP($B60,'2a. Staff Data (FTFFT)'!$A:$N,11,0),"")</f>
        <v/>
      </c>
      <c r="J60" s="91" t="str">
        <f>IFERROR(VLOOKUP($B60,'2a. Staff Data (FTFFT)'!$A:$N,12,0),"")</f>
        <v/>
      </c>
      <c r="K60" s="91" t="str">
        <f>IFERROR(VLOOKUP($B60,'2a. Staff Data (FTFFT)'!$A:$N,13,0),"")</f>
        <v/>
      </c>
      <c r="L60" s="91" t="str">
        <f>IFERROR(VLOOKUP($B60,'2a. Staff Data (FTFFT)'!$A:$N,14,0),"")</f>
        <v/>
      </c>
      <c r="M60" s="58" t="s">
        <v>1</v>
      </c>
      <c r="N60" s="92"/>
      <c r="O60" s="93"/>
      <c r="P60" s="57"/>
      <c r="Q60" s="97">
        <f t="shared" si="4"/>
        <v>0</v>
      </c>
      <c r="R60" s="31" t="b">
        <f t="shared" si="5"/>
        <v>0</v>
      </c>
      <c r="S60" s="98"/>
    </row>
    <row r="61" spans="1:19" x14ac:dyDescent="0.25">
      <c r="A61" s="90" t="str">
        <f t="shared" si="0"/>
        <v/>
      </c>
      <c r="B61" s="58"/>
      <c r="C61" s="91" t="str">
        <f>IFERROR(VLOOKUP($B61,'2a. Staff Data (FTFFT)'!$A:$N,5,0),"")</f>
        <v/>
      </c>
      <c r="D61" s="91" t="str">
        <f>IFERROR(VLOOKUP($B61,'2a. Staff Data (FTFFT)'!$A:$N,6,0),"")</f>
        <v/>
      </c>
      <c r="E61" s="91" t="str">
        <f>IFERROR(VLOOKUP($B61,'2a. Staff Data (FTFFT)'!$A:$N,7,0),"")</f>
        <v/>
      </c>
      <c r="F61" s="91" t="str">
        <f>IFERROR(VLOOKUP($B61,'2a. Staff Data (FTFFT)'!$A:$N,8,0),"")</f>
        <v/>
      </c>
      <c r="G61" s="91" t="str">
        <f>IFERROR(VLOOKUP($B61,'2a. Staff Data (FTFFT)'!$A:$N,9,0),"")</f>
        <v/>
      </c>
      <c r="H61" s="91" t="str">
        <f>IFERROR(VLOOKUP($B61,'2a. Staff Data (FTFFT)'!$A:$N,10,0),"")</f>
        <v/>
      </c>
      <c r="I61" s="91" t="str">
        <f>IFERROR(VLOOKUP($B61,'2a. Staff Data (FTFFT)'!$A:$N,11,0),"")</f>
        <v/>
      </c>
      <c r="J61" s="91" t="str">
        <f>IFERROR(VLOOKUP($B61,'2a. Staff Data (FTFFT)'!$A:$N,12,0),"")</f>
        <v/>
      </c>
      <c r="K61" s="91" t="str">
        <f>IFERROR(VLOOKUP($B61,'2a. Staff Data (FTFFT)'!$A:$N,13,0),"")</f>
        <v/>
      </c>
      <c r="L61" s="91" t="str">
        <f>IFERROR(VLOOKUP($B61,'2a. Staff Data (FTFFT)'!$A:$N,14,0),"")</f>
        <v/>
      </c>
      <c r="M61" s="58" t="s">
        <v>1</v>
      </c>
      <c r="N61" s="92"/>
      <c r="O61" s="93"/>
      <c r="P61" s="57"/>
      <c r="Q61" s="97">
        <f t="shared" si="4"/>
        <v>0</v>
      </c>
      <c r="R61" s="31" t="b">
        <f t="shared" si="5"/>
        <v>0</v>
      </c>
      <c r="S61" s="98"/>
    </row>
    <row r="62" spans="1:19" x14ac:dyDescent="0.25">
      <c r="A62" s="90" t="str">
        <f t="shared" si="0"/>
        <v/>
      </c>
      <c r="B62" s="58"/>
      <c r="C62" s="91" t="str">
        <f>IFERROR(VLOOKUP($B62,'2a. Staff Data (FTFFT)'!$A:$N,5,0),"")</f>
        <v/>
      </c>
      <c r="D62" s="91" t="str">
        <f>IFERROR(VLOOKUP($B62,'2a. Staff Data (FTFFT)'!$A:$N,6,0),"")</f>
        <v/>
      </c>
      <c r="E62" s="91" t="str">
        <f>IFERROR(VLOOKUP($B62,'2a. Staff Data (FTFFT)'!$A:$N,7,0),"")</f>
        <v/>
      </c>
      <c r="F62" s="91" t="str">
        <f>IFERROR(VLOOKUP($B62,'2a. Staff Data (FTFFT)'!$A:$N,8,0),"")</f>
        <v/>
      </c>
      <c r="G62" s="91" t="str">
        <f>IFERROR(VLOOKUP($B62,'2a. Staff Data (FTFFT)'!$A:$N,9,0),"")</f>
        <v/>
      </c>
      <c r="H62" s="91" t="str">
        <f>IFERROR(VLOOKUP($B62,'2a. Staff Data (FTFFT)'!$A:$N,10,0),"")</f>
        <v/>
      </c>
      <c r="I62" s="91" t="str">
        <f>IFERROR(VLOOKUP($B62,'2a. Staff Data (FTFFT)'!$A:$N,11,0),"")</f>
        <v/>
      </c>
      <c r="J62" s="91" t="str">
        <f>IFERROR(VLOOKUP($B62,'2a. Staff Data (FTFFT)'!$A:$N,12,0),"")</f>
        <v/>
      </c>
      <c r="K62" s="91" t="str">
        <f>IFERROR(VLOOKUP($B62,'2a. Staff Data (FTFFT)'!$A:$N,13,0),"")</f>
        <v/>
      </c>
      <c r="L62" s="91" t="str">
        <f>IFERROR(VLOOKUP($B62,'2a. Staff Data (FTFFT)'!$A:$N,14,0),"")</f>
        <v/>
      </c>
      <c r="M62" s="58" t="s">
        <v>1</v>
      </c>
      <c r="N62" s="92"/>
      <c r="O62" s="93"/>
      <c r="P62" s="57"/>
      <c r="Q62" s="97">
        <f t="shared" si="4"/>
        <v>0</v>
      </c>
      <c r="R62" s="31" t="b">
        <f t="shared" si="5"/>
        <v>0</v>
      </c>
      <c r="S62" s="98"/>
    </row>
    <row r="63" spans="1:19" x14ac:dyDescent="0.25">
      <c r="A63" s="90" t="str">
        <f t="shared" si="0"/>
        <v/>
      </c>
      <c r="B63" s="58"/>
      <c r="C63" s="91" t="str">
        <f>IFERROR(VLOOKUP($B63,'2a. Staff Data (FTFFT)'!$A:$N,5,0),"")</f>
        <v/>
      </c>
      <c r="D63" s="91" t="str">
        <f>IFERROR(VLOOKUP($B63,'2a. Staff Data (FTFFT)'!$A:$N,6,0),"")</f>
        <v/>
      </c>
      <c r="E63" s="91" t="str">
        <f>IFERROR(VLOOKUP($B63,'2a. Staff Data (FTFFT)'!$A:$N,7,0),"")</f>
        <v/>
      </c>
      <c r="F63" s="91" t="str">
        <f>IFERROR(VLOOKUP($B63,'2a. Staff Data (FTFFT)'!$A:$N,8,0),"")</f>
        <v/>
      </c>
      <c r="G63" s="91" t="str">
        <f>IFERROR(VLOOKUP($B63,'2a. Staff Data (FTFFT)'!$A:$N,9,0),"")</f>
        <v/>
      </c>
      <c r="H63" s="91" t="str">
        <f>IFERROR(VLOOKUP($B63,'2a. Staff Data (FTFFT)'!$A:$N,10,0),"")</f>
        <v/>
      </c>
      <c r="I63" s="91" t="str">
        <f>IFERROR(VLOOKUP($B63,'2a. Staff Data (FTFFT)'!$A:$N,11,0),"")</f>
        <v/>
      </c>
      <c r="J63" s="91" t="str">
        <f>IFERROR(VLOOKUP($B63,'2a. Staff Data (FTFFT)'!$A:$N,12,0),"")</f>
        <v/>
      </c>
      <c r="K63" s="91" t="str">
        <f>IFERROR(VLOOKUP($B63,'2a. Staff Data (FTFFT)'!$A:$N,13,0),"")</f>
        <v/>
      </c>
      <c r="L63" s="91" t="str">
        <f>IFERROR(VLOOKUP($B63,'2a. Staff Data (FTFFT)'!$A:$N,14,0),"")</f>
        <v/>
      </c>
      <c r="M63" s="58" t="s">
        <v>1</v>
      </c>
      <c r="N63" s="92"/>
      <c r="O63" s="93"/>
      <c r="P63" s="57"/>
      <c r="Q63" s="97">
        <f t="shared" si="4"/>
        <v>0</v>
      </c>
      <c r="R63" s="31" t="b">
        <f t="shared" si="5"/>
        <v>0</v>
      </c>
      <c r="S63" s="98"/>
    </row>
    <row r="64" spans="1:19" x14ac:dyDescent="0.25">
      <c r="A64" s="90" t="str">
        <f t="shared" si="0"/>
        <v/>
      </c>
      <c r="B64" s="58"/>
      <c r="C64" s="91" t="str">
        <f>IFERROR(VLOOKUP($B64,'2a. Staff Data (FTFFT)'!$A:$N,5,0),"")</f>
        <v/>
      </c>
      <c r="D64" s="91" t="str">
        <f>IFERROR(VLOOKUP($B64,'2a. Staff Data (FTFFT)'!$A:$N,6,0),"")</f>
        <v/>
      </c>
      <c r="E64" s="91" t="str">
        <f>IFERROR(VLOOKUP($B64,'2a. Staff Data (FTFFT)'!$A:$N,7,0),"")</f>
        <v/>
      </c>
      <c r="F64" s="91" t="str">
        <f>IFERROR(VLOOKUP($B64,'2a. Staff Data (FTFFT)'!$A:$N,8,0),"")</f>
        <v/>
      </c>
      <c r="G64" s="91" t="str">
        <f>IFERROR(VLOOKUP($B64,'2a. Staff Data (FTFFT)'!$A:$N,9,0),"")</f>
        <v/>
      </c>
      <c r="H64" s="91" t="str">
        <f>IFERROR(VLOOKUP($B64,'2a. Staff Data (FTFFT)'!$A:$N,10,0),"")</f>
        <v/>
      </c>
      <c r="I64" s="91" t="str">
        <f>IFERROR(VLOOKUP($B64,'2a. Staff Data (FTFFT)'!$A:$N,11,0),"")</f>
        <v/>
      </c>
      <c r="J64" s="91" t="str">
        <f>IFERROR(VLOOKUP($B64,'2a. Staff Data (FTFFT)'!$A:$N,12,0),"")</f>
        <v/>
      </c>
      <c r="K64" s="91" t="str">
        <f>IFERROR(VLOOKUP($B64,'2a. Staff Data (FTFFT)'!$A:$N,13,0),"")</f>
        <v/>
      </c>
      <c r="L64" s="91" t="str">
        <f>IFERROR(VLOOKUP($B64,'2a. Staff Data (FTFFT)'!$A:$N,14,0),"")</f>
        <v/>
      </c>
      <c r="M64" s="58" t="s">
        <v>1</v>
      </c>
      <c r="N64" s="92"/>
      <c r="O64" s="93"/>
      <c r="P64" s="57"/>
      <c r="Q64" s="97">
        <f t="shared" si="4"/>
        <v>0</v>
      </c>
      <c r="R64" s="31" t="b">
        <f t="shared" si="5"/>
        <v>0</v>
      </c>
      <c r="S64" s="98"/>
    </row>
    <row r="65" spans="1:19" x14ac:dyDescent="0.25">
      <c r="A65" s="90" t="str">
        <f t="shared" si="0"/>
        <v/>
      </c>
      <c r="B65" s="58"/>
      <c r="C65" s="91" t="str">
        <f>IFERROR(VLOOKUP($B65,'2a. Staff Data (FTFFT)'!$A:$N,5,0),"")</f>
        <v/>
      </c>
      <c r="D65" s="91" t="str">
        <f>IFERROR(VLOOKUP($B65,'2a. Staff Data (FTFFT)'!$A:$N,6,0),"")</f>
        <v/>
      </c>
      <c r="E65" s="91" t="str">
        <f>IFERROR(VLOOKUP($B65,'2a. Staff Data (FTFFT)'!$A:$N,7,0),"")</f>
        <v/>
      </c>
      <c r="F65" s="91" t="str">
        <f>IFERROR(VLOOKUP($B65,'2a. Staff Data (FTFFT)'!$A:$N,8,0),"")</f>
        <v/>
      </c>
      <c r="G65" s="91" t="str">
        <f>IFERROR(VLOOKUP($B65,'2a. Staff Data (FTFFT)'!$A:$N,9,0),"")</f>
        <v/>
      </c>
      <c r="H65" s="91" t="str">
        <f>IFERROR(VLOOKUP($B65,'2a. Staff Data (FTFFT)'!$A:$N,10,0),"")</f>
        <v/>
      </c>
      <c r="I65" s="91" t="str">
        <f>IFERROR(VLOOKUP($B65,'2a. Staff Data (FTFFT)'!$A:$N,11,0),"")</f>
        <v/>
      </c>
      <c r="J65" s="91" t="str">
        <f>IFERROR(VLOOKUP($B65,'2a. Staff Data (FTFFT)'!$A:$N,12,0),"")</f>
        <v/>
      </c>
      <c r="K65" s="91" t="str">
        <f>IFERROR(VLOOKUP($B65,'2a. Staff Data (FTFFT)'!$A:$N,13,0),"")</f>
        <v/>
      </c>
      <c r="L65" s="91" t="str">
        <f>IFERROR(VLOOKUP($B65,'2a. Staff Data (FTFFT)'!$A:$N,14,0),"")</f>
        <v/>
      </c>
      <c r="M65" s="58" t="s">
        <v>1</v>
      </c>
      <c r="N65" s="92"/>
      <c r="O65" s="93"/>
      <c r="P65" s="57"/>
      <c r="Q65" s="97">
        <f t="shared" si="4"/>
        <v>0</v>
      </c>
      <c r="R65" s="31" t="b">
        <f t="shared" si="5"/>
        <v>0</v>
      </c>
      <c r="S65" s="98"/>
    </row>
    <row r="66" spans="1:19" x14ac:dyDescent="0.25">
      <c r="A66" s="90" t="str">
        <f t="shared" si="0"/>
        <v/>
      </c>
      <c r="B66" s="58"/>
      <c r="C66" s="91" t="str">
        <f>IFERROR(VLOOKUP($B66,'2a. Staff Data (FTFFT)'!$A:$N,5,0),"")</f>
        <v/>
      </c>
      <c r="D66" s="91" t="str">
        <f>IFERROR(VLOOKUP($B66,'2a. Staff Data (FTFFT)'!$A:$N,6,0),"")</f>
        <v/>
      </c>
      <c r="E66" s="91" t="str">
        <f>IFERROR(VLOOKUP($B66,'2a. Staff Data (FTFFT)'!$A:$N,7,0),"")</f>
        <v/>
      </c>
      <c r="F66" s="91" t="str">
        <f>IFERROR(VLOOKUP($B66,'2a. Staff Data (FTFFT)'!$A:$N,8,0),"")</f>
        <v/>
      </c>
      <c r="G66" s="91" t="str">
        <f>IFERROR(VLOOKUP($B66,'2a. Staff Data (FTFFT)'!$A:$N,9,0),"")</f>
        <v/>
      </c>
      <c r="H66" s="91" t="str">
        <f>IFERROR(VLOOKUP($B66,'2a. Staff Data (FTFFT)'!$A:$N,10,0),"")</f>
        <v/>
      </c>
      <c r="I66" s="91" t="str">
        <f>IFERROR(VLOOKUP($B66,'2a. Staff Data (FTFFT)'!$A:$N,11,0),"")</f>
        <v/>
      </c>
      <c r="J66" s="91" t="str">
        <f>IFERROR(VLOOKUP($B66,'2a. Staff Data (FTFFT)'!$A:$N,12,0),"")</f>
        <v/>
      </c>
      <c r="K66" s="91" t="str">
        <f>IFERROR(VLOOKUP($B66,'2a. Staff Data (FTFFT)'!$A:$N,13,0),"")</f>
        <v/>
      </c>
      <c r="L66" s="91" t="str">
        <f>IFERROR(VLOOKUP($B66,'2a. Staff Data (FTFFT)'!$A:$N,14,0),"")</f>
        <v/>
      </c>
      <c r="M66" s="58" t="s">
        <v>1</v>
      </c>
      <c r="N66" s="92"/>
      <c r="O66" s="93"/>
      <c r="P66" s="57"/>
      <c r="Q66" s="97">
        <f t="shared" si="4"/>
        <v>0</v>
      </c>
      <c r="R66" s="31" t="b">
        <f t="shared" si="5"/>
        <v>0</v>
      </c>
      <c r="S66" s="98"/>
    </row>
    <row r="67" spans="1:19" x14ac:dyDescent="0.25">
      <c r="A67" s="90" t="str">
        <f t="shared" si="0"/>
        <v/>
      </c>
      <c r="B67" s="58"/>
      <c r="C67" s="91" t="str">
        <f>IFERROR(VLOOKUP($B67,'2a. Staff Data (FTFFT)'!$A:$N,5,0),"")</f>
        <v/>
      </c>
      <c r="D67" s="91" t="str">
        <f>IFERROR(VLOOKUP($B67,'2a. Staff Data (FTFFT)'!$A:$N,6,0),"")</f>
        <v/>
      </c>
      <c r="E67" s="91" t="str">
        <f>IFERROR(VLOOKUP($B67,'2a. Staff Data (FTFFT)'!$A:$N,7,0),"")</f>
        <v/>
      </c>
      <c r="F67" s="91" t="str">
        <f>IFERROR(VLOOKUP($B67,'2a. Staff Data (FTFFT)'!$A:$N,8,0),"")</f>
        <v/>
      </c>
      <c r="G67" s="91" t="str">
        <f>IFERROR(VLOOKUP($B67,'2a. Staff Data (FTFFT)'!$A:$N,9,0),"")</f>
        <v/>
      </c>
      <c r="H67" s="91" t="str">
        <f>IFERROR(VLOOKUP($B67,'2a. Staff Data (FTFFT)'!$A:$N,10,0),"")</f>
        <v/>
      </c>
      <c r="I67" s="91" t="str">
        <f>IFERROR(VLOOKUP($B67,'2a. Staff Data (FTFFT)'!$A:$N,11,0),"")</f>
        <v/>
      </c>
      <c r="J67" s="91" t="str">
        <f>IFERROR(VLOOKUP($B67,'2a. Staff Data (FTFFT)'!$A:$N,12,0),"")</f>
        <v/>
      </c>
      <c r="K67" s="91" t="str">
        <f>IFERROR(VLOOKUP($B67,'2a. Staff Data (FTFFT)'!$A:$N,13,0),"")</f>
        <v/>
      </c>
      <c r="L67" s="91" t="str">
        <f>IFERROR(VLOOKUP($B67,'2a. Staff Data (FTFFT)'!$A:$N,14,0),"")</f>
        <v/>
      </c>
      <c r="M67" s="58" t="s">
        <v>1</v>
      </c>
      <c r="N67" s="92"/>
      <c r="O67" s="93"/>
      <c r="P67" s="57"/>
      <c r="Q67" s="97">
        <f t="shared" si="4"/>
        <v>0</v>
      </c>
      <c r="R67" s="31" t="b">
        <f t="shared" si="5"/>
        <v>0</v>
      </c>
      <c r="S67" s="98"/>
    </row>
    <row r="68" spans="1:19" x14ac:dyDescent="0.25">
      <c r="A68" s="90" t="str">
        <f t="shared" si="0"/>
        <v/>
      </c>
      <c r="B68" s="58"/>
      <c r="C68" s="91" t="str">
        <f>IFERROR(VLOOKUP($B68,'2a. Staff Data (FTFFT)'!$A:$N,5,0),"")</f>
        <v/>
      </c>
      <c r="D68" s="91" t="str">
        <f>IFERROR(VLOOKUP($B68,'2a. Staff Data (FTFFT)'!$A:$N,6,0),"")</f>
        <v/>
      </c>
      <c r="E68" s="91" t="str">
        <f>IFERROR(VLOOKUP($B68,'2a. Staff Data (FTFFT)'!$A:$N,7,0),"")</f>
        <v/>
      </c>
      <c r="F68" s="91" t="str">
        <f>IFERROR(VLOOKUP($B68,'2a. Staff Data (FTFFT)'!$A:$N,8,0),"")</f>
        <v/>
      </c>
      <c r="G68" s="91" t="str">
        <f>IFERROR(VLOOKUP($B68,'2a. Staff Data (FTFFT)'!$A:$N,9,0),"")</f>
        <v/>
      </c>
      <c r="H68" s="91" t="str">
        <f>IFERROR(VLOOKUP($B68,'2a. Staff Data (FTFFT)'!$A:$N,10,0),"")</f>
        <v/>
      </c>
      <c r="I68" s="91" t="str">
        <f>IFERROR(VLOOKUP($B68,'2a. Staff Data (FTFFT)'!$A:$N,11,0),"")</f>
        <v/>
      </c>
      <c r="J68" s="91" t="str">
        <f>IFERROR(VLOOKUP($B68,'2a. Staff Data (FTFFT)'!$A:$N,12,0),"")</f>
        <v/>
      </c>
      <c r="K68" s="91" t="str">
        <f>IFERROR(VLOOKUP($B68,'2a. Staff Data (FTFFT)'!$A:$N,13,0),"")</f>
        <v/>
      </c>
      <c r="L68" s="91" t="str">
        <f>IFERROR(VLOOKUP($B68,'2a. Staff Data (FTFFT)'!$A:$N,14,0),"")</f>
        <v/>
      </c>
      <c r="M68" s="58" t="s">
        <v>1</v>
      </c>
      <c r="N68" s="92"/>
      <c r="O68" s="93"/>
      <c r="P68" s="57"/>
      <c r="Q68" s="97">
        <f t="shared" si="4"/>
        <v>0</v>
      </c>
      <c r="R68" s="31" t="b">
        <f t="shared" si="5"/>
        <v>0</v>
      </c>
      <c r="S68" s="98"/>
    </row>
    <row r="69" spans="1:19" x14ac:dyDescent="0.25">
      <c r="A69" s="90" t="str">
        <f t="shared" si="0"/>
        <v/>
      </c>
      <c r="B69" s="58"/>
      <c r="C69" s="91" t="str">
        <f>IFERROR(VLOOKUP($B69,'2a. Staff Data (FTFFT)'!$A:$N,5,0),"")</f>
        <v/>
      </c>
      <c r="D69" s="91" t="str">
        <f>IFERROR(VLOOKUP($B69,'2a. Staff Data (FTFFT)'!$A:$N,6,0),"")</f>
        <v/>
      </c>
      <c r="E69" s="91" t="str">
        <f>IFERROR(VLOOKUP($B69,'2a. Staff Data (FTFFT)'!$A:$N,7,0),"")</f>
        <v/>
      </c>
      <c r="F69" s="91" t="str">
        <f>IFERROR(VLOOKUP($B69,'2a. Staff Data (FTFFT)'!$A:$N,8,0),"")</f>
        <v/>
      </c>
      <c r="G69" s="91" t="str">
        <f>IFERROR(VLOOKUP($B69,'2a. Staff Data (FTFFT)'!$A:$N,9,0),"")</f>
        <v/>
      </c>
      <c r="H69" s="91" t="str">
        <f>IFERROR(VLOOKUP($B69,'2a. Staff Data (FTFFT)'!$A:$N,10,0),"")</f>
        <v/>
      </c>
      <c r="I69" s="91" t="str">
        <f>IFERROR(VLOOKUP($B69,'2a. Staff Data (FTFFT)'!$A:$N,11,0),"")</f>
        <v/>
      </c>
      <c r="J69" s="91" t="str">
        <f>IFERROR(VLOOKUP($B69,'2a. Staff Data (FTFFT)'!$A:$N,12,0),"")</f>
        <v/>
      </c>
      <c r="K69" s="91" t="str">
        <f>IFERROR(VLOOKUP($B69,'2a. Staff Data (FTFFT)'!$A:$N,13,0),"")</f>
        <v/>
      </c>
      <c r="L69" s="91" t="str">
        <f>IFERROR(VLOOKUP($B69,'2a. Staff Data (FTFFT)'!$A:$N,14,0),"")</f>
        <v/>
      </c>
      <c r="M69" s="58" t="s">
        <v>1</v>
      </c>
      <c r="N69" s="92"/>
      <c r="O69" s="93"/>
      <c r="P69" s="57"/>
      <c r="Q69" s="97">
        <f t="shared" si="4"/>
        <v>0</v>
      </c>
      <c r="R69" s="31" t="b">
        <f t="shared" si="5"/>
        <v>0</v>
      </c>
      <c r="S69" s="98"/>
    </row>
    <row r="70" spans="1:19" x14ac:dyDescent="0.25">
      <c r="A70" s="90" t="str">
        <f t="shared" si="0"/>
        <v/>
      </c>
      <c r="B70" s="58"/>
      <c r="C70" s="91" t="str">
        <f>IFERROR(VLOOKUP($B70,'2a. Staff Data (FTFFT)'!$A:$N,5,0),"")</f>
        <v/>
      </c>
      <c r="D70" s="91" t="str">
        <f>IFERROR(VLOOKUP($B70,'2a. Staff Data (FTFFT)'!$A:$N,6,0),"")</f>
        <v/>
      </c>
      <c r="E70" s="91" t="str">
        <f>IFERROR(VLOOKUP($B70,'2a. Staff Data (FTFFT)'!$A:$N,7,0),"")</f>
        <v/>
      </c>
      <c r="F70" s="91" t="str">
        <f>IFERROR(VLOOKUP($B70,'2a. Staff Data (FTFFT)'!$A:$N,8,0),"")</f>
        <v/>
      </c>
      <c r="G70" s="91" t="str">
        <f>IFERROR(VLOOKUP($B70,'2a. Staff Data (FTFFT)'!$A:$N,9,0),"")</f>
        <v/>
      </c>
      <c r="H70" s="91" t="str">
        <f>IFERROR(VLOOKUP($B70,'2a. Staff Data (FTFFT)'!$A:$N,10,0),"")</f>
        <v/>
      </c>
      <c r="I70" s="91" t="str">
        <f>IFERROR(VLOOKUP($B70,'2a. Staff Data (FTFFT)'!$A:$N,11,0),"")</f>
        <v/>
      </c>
      <c r="J70" s="91" t="str">
        <f>IFERROR(VLOOKUP($B70,'2a. Staff Data (FTFFT)'!$A:$N,12,0),"")</f>
        <v/>
      </c>
      <c r="K70" s="91" t="str">
        <f>IFERROR(VLOOKUP($B70,'2a. Staff Data (FTFFT)'!$A:$N,13,0),"")</f>
        <v/>
      </c>
      <c r="L70" s="91" t="str">
        <f>IFERROR(VLOOKUP($B70,'2a. Staff Data (FTFFT)'!$A:$N,14,0),"")</f>
        <v/>
      </c>
      <c r="M70" s="58" t="s">
        <v>1</v>
      </c>
      <c r="N70" s="92"/>
      <c r="O70" s="93"/>
      <c r="P70" s="57"/>
      <c r="Q70" s="97">
        <f t="shared" si="4"/>
        <v>0</v>
      </c>
      <c r="R70" s="31" t="b">
        <f t="shared" si="5"/>
        <v>0</v>
      </c>
      <c r="S70" s="98"/>
    </row>
    <row r="71" spans="1:19" x14ac:dyDescent="0.25">
      <c r="A71" s="90" t="str">
        <f t="shared" si="0"/>
        <v/>
      </c>
      <c r="B71" s="58"/>
      <c r="C71" s="91" t="str">
        <f>IFERROR(VLOOKUP($B71,'2a. Staff Data (FTFFT)'!$A:$N,5,0),"")</f>
        <v/>
      </c>
      <c r="D71" s="91" t="str">
        <f>IFERROR(VLOOKUP($B71,'2a. Staff Data (FTFFT)'!$A:$N,6,0),"")</f>
        <v/>
      </c>
      <c r="E71" s="91" t="str">
        <f>IFERROR(VLOOKUP($B71,'2a. Staff Data (FTFFT)'!$A:$N,7,0),"")</f>
        <v/>
      </c>
      <c r="F71" s="91" t="str">
        <f>IFERROR(VLOOKUP($B71,'2a. Staff Data (FTFFT)'!$A:$N,8,0),"")</f>
        <v/>
      </c>
      <c r="G71" s="91" t="str">
        <f>IFERROR(VLOOKUP($B71,'2a. Staff Data (FTFFT)'!$A:$N,9,0),"")</f>
        <v/>
      </c>
      <c r="H71" s="91" t="str">
        <f>IFERROR(VLOOKUP($B71,'2a. Staff Data (FTFFT)'!$A:$N,10,0),"")</f>
        <v/>
      </c>
      <c r="I71" s="91" t="str">
        <f>IFERROR(VLOOKUP($B71,'2a. Staff Data (FTFFT)'!$A:$N,11,0),"")</f>
        <v/>
      </c>
      <c r="J71" s="91" t="str">
        <f>IFERROR(VLOOKUP($B71,'2a. Staff Data (FTFFT)'!$A:$N,12,0),"")</f>
        <v/>
      </c>
      <c r="K71" s="91" t="str">
        <f>IFERROR(VLOOKUP($B71,'2a. Staff Data (FTFFT)'!$A:$N,13,0),"")</f>
        <v/>
      </c>
      <c r="L71" s="91" t="str">
        <f>IFERROR(VLOOKUP($B71,'2a. Staff Data (FTFFT)'!$A:$N,14,0),"")</f>
        <v/>
      </c>
      <c r="M71" s="58" t="s">
        <v>1</v>
      </c>
      <c r="N71" s="92"/>
      <c r="O71" s="93"/>
      <c r="P71" s="57"/>
      <c r="Q71" s="97">
        <f t="shared" si="4"/>
        <v>0</v>
      </c>
      <c r="R71" s="31" t="b">
        <f t="shared" si="5"/>
        <v>0</v>
      </c>
      <c r="S71" s="98"/>
    </row>
    <row r="72" spans="1:19" x14ac:dyDescent="0.25">
      <c r="A72" s="90" t="str">
        <f t="shared" si="0"/>
        <v/>
      </c>
      <c r="B72" s="58"/>
      <c r="C72" s="91" t="str">
        <f>IFERROR(VLOOKUP($B72,'2a. Staff Data (FTFFT)'!$A:$N,5,0),"")</f>
        <v/>
      </c>
      <c r="D72" s="91" t="str">
        <f>IFERROR(VLOOKUP($B72,'2a. Staff Data (FTFFT)'!$A:$N,6,0),"")</f>
        <v/>
      </c>
      <c r="E72" s="91" t="str">
        <f>IFERROR(VLOOKUP($B72,'2a. Staff Data (FTFFT)'!$A:$N,7,0),"")</f>
        <v/>
      </c>
      <c r="F72" s="91" t="str">
        <f>IFERROR(VLOOKUP($B72,'2a. Staff Data (FTFFT)'!$A:$N,8,0),"")</f>
        <v/>
      </c>
      <c r="G72" s="91" t="str">
        <f>IFERROR(VLOOKUP($B72,'2a. Staff Data (FTFFT)'!$A:$N,9,0),"")</f>
        <v/>
      </c>
      <c r="H72" s="91" t="str">
        <f>IFERROR(VLOOKUP($B72,'2a. Staff Data (FTFFT)'!$A:$N,10,0),"")</f>
        <v/>
      </c>
      <c r="I72" s="91" t="str">
        <f>IFERROR(VLOOKUP($B72,'2a. Staff Data (FTFFT)'!$A:$N,11,0),"")</f>
        <v/>
      </c>
      <c r="J72" s="91" t="str">
        <f>IFERROR(VLOOKUP($B72,'2a. Staff Data (FTFFT)'!$A:$N,12,0),"")</f>
        <v/>
      </c>
      <c r="K72" s="91" t="str">
        <f>IFERROR(VLOOKUP($B72,'2a. Staff Data (FTFFT)'!$A:$N,13,0),"")</f>
        <v/>
      </c>
      <c r="L72" s="91" t="str">
        <f>IFERROR(VLOOKUP($B72,'2a. Staff Data (FTFFT)'!$A:$N,14,0),"")</f>
        <v/>
      </c>
      <c r="M72" s="58" t="s">
        <v>1</v>
      </c>
      <c r="N72" s="92"/>
      <c r="O72" s="93"/>
      <c r="P72" s="57"/>
      <c r="Q72" s="97">
        <f t="shared" si="4"/>
        <v>0</v>
      </c>
      <c r="R72" s="31" t="b">
        <f t="shared" si="5"/>
        <v>0</v>
      </c>
      <c r="S72" s="98"/>
    </row>
    <row r="73" spans="1:19" x14ac:dyDescent="0.25">
      <c r="A73" s="90" t="str">
        <f t="shared" si="0"/>
        <v/>
      </c>
      <c r="B73" s="58"/>
      <c r="C73" s="91" t="str">
        <f>IFERROR(VLOOKUP($B73,'2a. Staff Data (FTFFT)'!$A:$N,5,0),"")</f>
        <v/>
      </c>
      <c r="D73" s="91" t="str">
        <f>IFERROR(VLOOKUP($B73,'2a. Staff Data (FTFFT)'!$A:$N,6,0),"")</f>
        <v/>
      </c>
      <c r="E73" s="91" t="str">
        <f>IFERROR(VLOOKUP($B73,'2a. Staff Data (FTFFT)'!$A:$N,7,0),"")</f>
        <v/>
      </c>
      <c r="F73" s="91" t="str">
        <f>IFERROR(VLOOKUP($B73,'2a. Staff Data (FTFFT)'!$A:$N,8,0),"")</f>
        <v/>
      </c>
      <c r="G73" s="91" t="str">
        <f>IFERROR(VLOOKUP($B73,'2a. Staff Data (FTFFT)'!$A:$N,9,0),"")</f>
        <v/>
      </c>
      <c r="H73" s="91" t="str">
        <f>IFERROR(VLOOKUP($B73,'2a. Staff Data (FTFFT)'!$A:$N,10,0),"")</f>
        <v/>
      </c>
      <c r="I73" s="91" t="str">
        <f>IFERROR(VLOOKUP($B73,'2a. Staff Data (FTFFT)'!$A:$N,11,0),"")</f>
        <v/>
      </c>
      <c r="J73" s="91" t="str">
        <f>IFERROR(VLOOKUP($B73,'2a. Staff Data (FTFFT)'!$A:$N,12,0),"")</f>
        <v/>
      </c>
      <c r="K73" s="91" t="str">
        <f>IFERROR(VLOOKUP($B73,'2a. Staff Data (FTFFT)'!$A:$N,13,0),"")</f>
        <v/>
      </c>
      <c r="L73" s="91" t="str">
        <f>IFERROR(VLOOKUP($B73,'2a. Staff Data (FTFFT)'!$A:$N,14,0),"")</f>
        <v/>
      </c>
      <c r="M73" s="58" t="s">
        <v>1</v>
      </c>
      <c r="N73" s="92"/>
      <c r="O73" s="93"/>
      <c r="P73" s="57"/>
      <c r="Q73" s="97">
        <f t="shared" si="4"/>
        <v>0</v>
      </c>
      <c r="R73" s="31" t="b">
        <f t="shared" si="5"/>
        <v>0</v>
      </c>
      <c r="S73" s="98"/>
    </row>
    <row r="74" spans="1:19" x14ac:dyDescent="0.25">
      <c r="A74" s="90" t="str">
        <f t="shared" ref="A74:A137" si="6">RIGHT(B74,4)</f>
        <v/>
      </c>
      <c r="B74" s="58"/>
      <c r="C74" s="91" t="str">
        <f>IFERROR(VLOOKUP($B74,'2a. Staff Data (FTFFT)'!$A:$N,5,0),"")</f>
        <v/>
      </c>
      <c r="D74" s="91" t="str">
        <f>IFERROR(VLOOKUP($B74,'2a. Staff Data (FTFFT)'!$A:$N,6,0),"")</f>
        <v/>
      </c>
      <c r="E74" s="91" t="str">
        <f>IFERROR(VLOOKUP($B74,'2a. Staff Data (FTFFT)'!$A:$N,7,0),"")</f>
        <v/>
      </c>
      <c r="F74" s="91" t="str">
        <f>IFERROR(VLOOKUP($B74,'2a. Staff Data (FTFFT)'!$A:$N,8,0),"")</f>
        <v/>
      </c>
      <c r="G74" s="91" t="str">
        <f>IFERROR(VLOOKUP($B74,'2a. Staff Data (FTFFT)'!$A:$N,9,0),"")</f>
        <v/>
      </c>
      <c r="H74" s="91" t="str">
        <f>IFERROR(VLOOKUP($B74,'2a. Staff Data (FTFFT)'!$A:$N,10,0),"")</f>
        <v/>
      </c>
      <c r="I74" s="91" t="str">
        <f>IFERROR(VLOOKUP($B74,'2a. Staff Data (FTFFT)'!$A:$N,11,0),"")</f>
        <v/>
      </c>
      <c r="J74" s="91" t="str">
        <f>IFERROR(VLOOKUP($B74,'2a. Staff Data (FTFFT)'!$A:$N,12,0),"")</f>
        <v/>
      </c>
      <c r="K74" s="91" t="str">
        <f>IFERROR(VLOOKUP($B74,'2a. Staff Data (FTFFT)'!$A:$N,13,0),"")</f>
        <v/>
      </c>
      <c r="L74" s="91" t="str">
        <f>IFERROR(VLOOKUP($B74,'2a. Staff Data (FTFFT)'!$A:$N,14,0),"")</f>
        <v/>
      </c>
      <c r="M74" s="58" t="s">
        <v>1</v>
      </c>
      <c r="N74" s="92"/>
      <c r="O74" s="93"/>
      <c r="P74" s="57"/>
      <c r="Q74" s="97">
        <f t="shared" ref="Q74:Q105" si="7">SUMIF($B:$B,$B74,$P:$P)</f>
        <v>0</v>
      </c>
      <c r="R74" s="31" t="b">
        <f t="shared" ref="R74:R105" si="8">IF(Q74&gt;1,"This staff member has a total FTE exceeding 1. Please check the rows are correctly populated",IF(Q74="",""))</f>
        <v>0</v>
      </c>
      <c r="S74" s="98"/>
    </row>
    <row r="75" spans="1:19" x14ac:dyDescent="0.25">
      <c r="A75" s="90" t="str">
        <f t="shared" si="6"/>
        <v/>
      </c>
      <c r="B75" s="58"/>
      <c r="C75" s="91" t="str">
        <f>IFERROR(VLOOKUP($B75,'2a. Staff Data (FTFFT)'!$A:$N,5,0),"")</f>
        <v/>
      </c>
      <c r="D75" s="91" t="str">
        <f>IFERROR(VLOOKUP($B75,'2a. Staff Data (FTFFT)'!$A:$N,6,0),"")</f>
        <v/>
      </c>
      <c r="E75" s="91" t="str">
        <f>IFERROR(VLOOKUP($B75,'2a. Staff Data (FTFFT)'!$A:$N,7,0),"")</f>
        <v/>
      </c>
      <c r="F75" s="91" t="str">
        <f>IFERROR(VLOOKUP($B75,'2a. Staff Data (FTFFT)'!$A:$N,8,0),"")</f>
        <v/>
      </c>
      <c r="G75" s="91" t="str">
        <f>IFERROR(VLOOKUP($B75,'2a. Staff Data (FTFFT)'!$A:$N,9,0),"")</f>
        <v/>
      </c>
      <c r="H75" s="91" t="str">
        <f>IFERROR(VLOOKUP($B75,'2a. Staff Data (FTFFT)'!$A:$N,10,0),"")</f>
        <v/>
      </c>
      <c r="I75" s="91" t="str">
        <f>IFERROR(VLOOKUP($B75,'2a. Staff Data (FTFFT)'!$A:$N,11,0),"")</f>
        <v/>
      </c>
      <c r="J75" s="91" t="str">
        <f>IFERROR(VLOOKUP($B75,'2a. Staff Data (FTFFT)'!$A:$N,12,0),"")</f>
        <v/>
      </c>
      <c r="K75" s="91" t="str">
        <f>IFERROR(VLOOKUP($B75,'2a. Staff Data (FTFFT)'!$A:$N,13,0),"")</f>
        <v/>
      </c>
      <c r="L75" s="91" t="str">
        <f>IFERROR(VLOOKUP($B75,'2a. Staff Data (FTFFT)'!$A:$N,14,0),"")</f>
        <v/>
      </c>
      <c r="M75" s="58" t="s">
        <v>1</v>
      </c>
      <c r="N75" s="92"/>
      <c r="O75" s="93"/>
      <c r="P75" s="57"/>
      <c r="Q75" s="97">
        <f t="shared" si="7"/>
        <v>0</v>
      </c>
      <c r="R75" s="31" t="b">
        <f t="shared" si="8"/>
        <v>0</v>
      </c>
      <c r="S75" s="98"/>
    </row>
    <row r="76" spans="1:19" x14ac:dyDescent="0.25">
      <c r="A76" s="90" t="str">
        <f t="shared" si="6"/>
        <v/>
      </c>
      <c r="B76" s="58"/>
      <c r="C76" s="91" t="str">
        <f>IFERROR(VLOOKUP($B76,'2a. Staff Data (FTFFT)'!$A:$N,5,0),"")</f>
        <v/>
      </c>
      <c r="D76" s="91" t="str">
        <f>IFERROR(VLOOKUP($B76,'2a. Staff Data (FTFFT)'!$A:$N,6,0),"")</f>
        <v/>
      </c>
      <c r="E76" s="91" t="str">
        <f>IFERROR(VLOOKUP($B76,'2a. Staff Data (FTFFT)'!$A:$N,7,0),"")</f>
        <v/>
      </c>
      <c r="F76" s="91" t="str">
        <f>IFERROR(VLOOKUP($B76,'2a. Staff Data (FTFFT)'!$A:$N,8,0),"")</f>
        <v/>
      </c>
      <c r="G76" s="91" t="str">
        <f>IFERROR(VLOOKUP($B76,'2a. Staff Data (FTFFT)'!$A:$N,9,0),"")</f>
        <v/>
      </c>
      <c r="H76" s="91" t="str">
        <f>IFERROR(VLOOKUP($B76,'2a. Staff Data (FTFFT)'!$A:$N,10,0),"")</f>
        <v/>
      </c>
      <c r="I76" s="91" t="str">
        <f>IFERROR(VLOOKUP($B76,'2a. Staff Data (FTFFT)'!$A:$N,11,0),"")</f>
        <v/>
      </c>
      <c r="J76" s="91" t="str">
        <f>IFERROR(VLOOKUP($B76,'2a. Staff Data (FTFFT)'!$A:$N,12,0),"")</f>
        <v/>
      </c>
      <c r="K76" s="91" t="str">
        <f>IFERROR(VLOOKUP($B76,'2a. Staff Data (FTFFT)'!$A:$N,13,0),"")</f>
        <v/>
      </c>
      <c r="L76" s="91" t="str">
        <f>IFERROR(VLOOKUP($B76,'2a. Staff Data (FTFFT)'!$A:$N,14,0),"")</f>
        <v/>
      </c>
      <c r="M76" s="58" t="s">
        <v>1</v>
      </c>
      <c r="N76" s="92"/>
      <c r="O76" s="93"/>
      <c r="P76" s="57"/>
      <c r="Q76" s="97">
        <f t="shared" si="7"/>
        <v>0</v>
      </c>
      <c r="R76" s="31" t="b">
        <f t="shared" si="8"/>
        <v>0</v>
      </c>
      <c r="S76" s="98"/>
    </row>
    <row r="77" spans="1:19" x14ac:dyDescent="0.25">
      <c r="A77" s="90" t="str">
        <f t="shared" si="6"/>
        <v/>
      </c>
      <c r="B77" s="58"/>
      <c r="C77" s="91" t="str">
        <f>IFERROR(VLOOKUP($B77,'2a. Staff Data (FTFFT)'!$A:$N,5,0),"")</f>
        <v/>
      </c>
      <c r="D77" s="91" t="str">
        <f>IFERROR(VLOOKUP($B77,'2a. Staff Data (FTFFT)'!$A:$N,6,0),"")</f>
        <v/>
      </c>
      <c r="E77" s="91" t="str">
        <f>IFERROR(VLOOKUP($B77,'2a. Staff Data (FTFFT)'!$A:$N,7,0),"")</f>
        <v/>
      </c>
      <c r="F77" s="91" t="str">
        <f>IFERROR(VLOOKUP($B77,'2a. Staff Data (FTFFT)'!$A:$N,8,0),"")</f>
        <v/>
      </c>
      <c r="G77" s="91" t="str">
        <f>IFERROR(VLOOKUP($B77,'2a. Staff Data (FTFFT)'!$A:$N,9,0),"")</f>
        <v/>
      </c>
      <c r="H77" s="91" t="str">
        <f>IFERROR(VLOOKUP($B77,'2a. Staff Data (FTFFT)'!$A:$N,10,0),"")</f>
        <v/>
      </c>
      <c r="I77" s="91" t="str">
        <f>IFERROR(VLOOKUP($B77,'2a. Staff Data (FTFFT)'!$A:$N,11,0),"")</f>
        <v/>
      </c>
      <c r="J77" s="91" t="str">
        <f>IFERROR(VLOOKUP($B77,'2a. Staff Data (FTFFT)'!$A:$N,12,0),"")</f>
        <v/>
      </c>
      <c r="K77" s="91" t="str">
        <f>IFERROR(VLOOKUP($B77,'2a. Staff Data (FTFFT)'!$A:$N,13,0),"")</f>
        <v/>
      </c>
      <c r="L77" s="91" t="str">
        <f>IFERROR(VLOOKUP($B77,'2a. Staff Data (FTFFT)'!$A:$N,14,0),"")</f>
        <v/>
      </c>
      <c r="M77" s="58" t="s">
        <v>1</v>
      </c>
      <c r="N77" s="92"/>
      <c r="O77" s="93"/>
      <c r="P77" s="57"/>
      <c r="Q77" s="97">
        <f t="shared" si="7"/>
        <v>0</v>
      </c>
      <c r="R77" s="31" t="b">
        <f t="shared" si="8"/>
        <v>0</v>
      </c>
      <c r="S77" s="98"/>
    </row>
    <row r="78" spans="1:19" x14ac:dyDescent="0.25">
      <c r="A78" s="90" t="str">
        <f t="shared" si="6"/>
        <v/>
      </c>
      <c r="B78" s="58"/>
      <c r="C78" s="91" t="str">
        <f>IFERROR(VLOOKUP($B78,'2a. Staff Data (FTFFT)'!$A:$N,5,0),"")</f>
        <v/>
      </c>
      <c r="D78" s="91" t="str">
        <f>IFERROR(VLOOKUP($B78,'2a. Staff Data (FTFFT)'!$A:$N,6,0),"")</f>
        <v/>
      </c>
      <c r="E78" s="91" t="str">
        <f>IFERROR(VLOOKUP($B78,'2a. Staff Data (FTFFT)'!$A:$N,7,0),"")</f>
        <v/>
      </c>
      <c r="F78" s="91" t="str">
        <f>IFERROR(VLOOKUP($B78,'2a. Staff Data (FTFFT)'!$A:$N,8,0),"")</f>
        <v/>
      </c>
      <c r="G78" s="91" t="str">
        <f>IFERROR(VLOOKUP($B78,'2a. Staff Data (FTFFT)'!$A:$N,9,0),"")</f>
        <v/>
      </c>
      <c r="H78" s="91" t="str">
        <f>IFERROR(VLOOKUP($B78,'2a. Staff Data (FTFFT)'!$A:$N,10,0),"")</f>
        <v/>
      </c>
      <c r="I78" s="91" t="str">
        <f>IFERROR(VLOOKUP($B78,'2a. Staff Data (FTFFT)'!$A:$N,11,0),"")</f>
        <v/>
      </c>
      <c r="J78" s="91" t="str">
        <f>IFERROR(VLOOKUP($B78,'2a. Staff Data (FTFFT)'!$A:$N,12,0),"")</f>
        <v/>
      </c>
      <c r="K78" s="91" t="str">
        <f>IFERROR(VLOOKUP($B78,'2a. Staff Data (FTFFT)'!$A:$N,13,0),"")</f>
        <v/>
      </c>
      <c r="L78" s="91" t="str">
        <f>IFERROR(VLOOKUP($B78,'2a. Staff Data (FTFFT)'!$A:$N,14,0),"")</f>
        <v/>
      </c>
      <c r="M78" s="58" t="s">
        <v>1</v>
      </c>
      <c r="N78" s="92"/>
      <c r="O78" s="93"/>
      <c r="P78" s="57"/>
      <c r="Q78" s="97">
        <f t="shared" si="7"/>
        <v>0</v>
      </c>
      <c r="R78" s="31" t="b">
        <f t="shared" si="8"/>
        <v>0</v>
      </c>
      <c r="S78" s="98"/>
    </row>
    <row r="79" spans="1:19" x14ac:dyDescent="0.25">
      <c r="A79" s="90" t="str">
        <f t="shared" si="6"/>
        <v/>
      </c>
      <c r="B79" s="58"/>
      <c r="C79" s="91" t="str">
        <f>IFERROR(VLOOKUP($B79,'2a. Staff Data (FTFFT)'!$A:$N,5,0),"")</f>
        <v/>
      </c>
      <c r="D79" s="91" t="str">
        <f>IFERROR(VLOOKUP($B79,'2a. Staff Data (FTFFT)'!$A:$N,6,0),"")</f>
        <v/>
      </c>
      <c r="E79" s="91" t="str">
        <f>IFERROR(VLOOKUP($B79,'2a. Staff Data (FTFFT)'!$A:$N,7,0),"")</f>
        <v/>
      </c>
      <c r="F79" s="91" t="str">
        <f>IFERROR(VLOOKUP($B79,'2a. Staff Data (FTFFT)'!$A:$N,8,0),"")</f>
        <v/>
      </c>
      <c r="G79" s="91" t="str">
        <f>IFERROR(VLOOKUP($B79,'2a. Staff Data (FTFFT)'!$A:$N,9,0),"")</f>
        <v/>
      </c>
      <c r="H79" s="91" t="str">
        <f>IFERROR(VLOOKUP($B79,'2a. Staff Data (FTFFT)'!$A:$N,10,0),"")</f>
        <v/>
      </c>
      <c r="I79" s="91" t="str">
        <f>IFERROR(VLOOKUP($B79,'2a. Staff Data (FTFFT)'!$A:$N,11,0),"")</f>
        <v/>
      </c>
      <c r="J79" s="91" t="str">
        <f>IFERROR(VLOOKUP($B79,'2a. Staff Data (FTFFT)'!$A:$N,12,0),"")</f>
        <v/>
      </c>
      <c r="K79" s="91" t="str">
        <f>IFERROR(VLOOKUP($B79,'2a. Staff Data (FTFFT)'!$A:$N,13,0),"")</f>
        <v/>
      </c>
      <c r="L79" s="91" t="str">
        <f>IFERROR(VLOOKUP($B79,'2a. Staff Data (FTFFT)'!$A:$N,14,0),"")</f>
        <v/>
      </c>
      <c r="M79" s="58" t="s">
        <v>1</v>
      </c>
      <c r="N79" s="92"/>
      <c r="O79" s="93"/>
      <c r="P79" s="57"/>
      <c r="Q79" s="97">
        <f t="shared" si="7"/>
        <v>0</v>
      </c>
      <c r="R79" s="31" t="b">
        <f t="shared" si="8"/>
        <v>0</v>
      </c>
      <c r="S79" s="98"/>
    </row>
    <row r="80" spans="1:19" x14ac:dyDescent="0.25">
      <c r="A80" s="90" t="str">
        <f t="shared" si="6"/>
        <v/>
      </c>
      <c r="B80" s="58"/>
      <c r="C80" s="91" t="str">
        <f>IFERROR(VLOOKUP($B80,'2a. Staff Data (FTFFT)'!$A:$N,5,0),"")</f>
        <v/>
      </c>
      <c r="D80" s="91" t="str">
        <f>IFERROR(VLOOKUP($B80,'2a. Staff Data (FTFFT)'!$A:$N,6,0),"")</f>
        <v/>
      </c>
      <c r="E80" s="91" t="str">
        <f>IFERROR(VLOOKUP($B80,'2a. Staff Data (FTFFT)'!$A:$N,7,0),"")</f>
        <v/>
      </c>
      <c r="F80" s="91" t="str">
        <f>IFERROR(VLOOKUP($B80,'2a. Staff Data (FTFFT)'!$A:$N,8,0),"")</f>
        <v/>
      </c>
      <c r="G80" s="91" t="str">
        <f>IFERROR(VLOOKUP($B80,'2a. Staff Data (FTFFT)'!$A:$N,9,0),"")</f>
        <v/>
      </c>
      <c r="H80" s="91" t="str">
        <f>IFERROR(VLOOKUP($B80,'2a. Staff Data (FTFFT)'!$A:$N,10,0),"")</f>
        <v/>
      </c>
      <c r="I80" s="91" t="str">
        <f>IFERROR(VLOOKUP($B80,'2a. Staff Data (FTFFT)'!$A:$N,11,0),"")</f>
        <v/>
      </c>
      <c r="J80" s="91" t="str">
        <f>IFERROR(VLOOKUP($B80,'2a. Staff Data (FTFFT)'!$A:$N,12,0),"")</f>
        <v/>
      </c>
      <c r="K80" s="91" t="str">
        <f>IFERROR(VLOOKUP($B80,'2a. Staff Data (FTFFT)'!$A:$N,13,0),"")</f>
        <v/>
      </c>
      <c r="L80" s="91" t="str">
        <f>IFERROR(VLOOKUP($B80,'2a. Staff Data (FTFFT)'!$A:$N,14,0),"")</f>
        <v/>
      </c>
      <c r="M80" s="58" t="s">
        <v>1</v>
      </c>
      <c r="N80" s="92"/>
      <c r="O80" s="93"/>
      <c r="P80" s="57"/>
      <c r="Q80" s="97">
        <f t="shared" si="7"/>
        <v>0</v>
      </c>
      <c r="R80" s="31" t="b">
        <f t="shared" si="8"/>
        <v>0</v>
      </c>
      <c r="S80" s="98"/>
    </row>
    <row r="81" spans="1:19" x14ac:dyDescent="0.25">
      <c r="A81" s="90" t="str">
        <f t="shared" si="6"/>
        <v/>
      </c>
      <c r="B81" s="58"/>
      <c r="C81" s="91" t="str">
        <f>IFERROR(VLOOKUP($B81,'2a. Staff Data (FTFFT)'!$A:$N,5,0),"")</f>
        <v/>
      </c>
      <c r="D81" s="91" t="str">
        <f>IFERROR(VLOOKUP($B81,'2a. Staff Data (FTFFT)'!$A:$N,6,0),"")</f>
        <v/>
      </c>
      <c r="E81" s="91" t="str">
        <f>IFERROR(VLOOKUP($B81,'2a. Staff Data (FTFFT)'!$A:$N,7,0),"")</f>
        <v/>
      </c>
      <c r="F81" s="91" t="str">
        <f>IFERROR(VLOOKUP($B81,'2a. Staff Data (FTFFT)'!$A:$N,8,0),"")</f>
        <v/>
      </c>
      <c r="G81" s="91" t="str">
        <f>IFERROR(VLOOKUP($B81,'2a. Staff Data (FTFFT)'!$A:$N,9,0),"")</f>
        <v/>
      </c>
      <c r="H81" s="91" t="str">
        <f>IFERROR(VLOOKUP($B81,'2a. Staff Data (FTFFT)'!$A:$N,10,0),"")</f>
        <v/>
      </c>
      <c r="I81" s="91" t="str">
        <f>IFERROR(VLOOKUP($B81,'2a. Staff Data (FTFFT)'!$A:$N,11,0),"")</f>
        <v/>
      </c>
      <c r="J81" s="91" t="str">
        <f>IFERROR(VLOOKUP($B81,'2a. Staff Data (FTFFT)'!$A:$N,12,0),"")</f>
        <v/>
      </c>
      <c r="K81" s="91" t="str">
        <f>IFERROR(VLOOKUP($B81,'2a. Staff Data (FTFFT)'!$A:$N,13,0),"")</f>
        <v/>
      </c>
      <c r="L81" s="91" t="str">
        <f>IFERROR(VLOOKUP($B81,'2a. Staff Data (FTFFT)'!$A:$N,14,0),"")</f>
        <v/>
      </c>
      <c r="M81" s="58" t="s">
        <v>1</v>
      </c>
      <c r="N81" s="92"/>
      <c r="O81" s="93"/>
      <c r="P81" s="57"/>
      <c r="Q81" s="97">
        <f t="shared" si="7"/>
        <v>0</v>
      </c>
      <c r="R81" s="31" t="b">
        <f t="shared" si="8"/>
        <v>0</v>
      </c>
      <c r="S81" s="98"/>
    </row>
    <row r="82" spans="1:19" x14ac:dyDescent="0.25">
      <c r="A82" s="90" t="str">
        <f t="shared" si="6"/>
        <v/>
      </c>
      <c r="B82" s="58"/>
      <c r="C82" s="91" t="str">
        <f>IFERROR(VLOOKUP($B82,'2a. Staff Data (FTFFT)'!$A:$N,5,0),"")</f>
        <v/>
      </c>
      <c r="D82" s="91" t="str">
        <f>IFERROR(VLOOKUP($B82,'2a. Staff Data (FTFFT)'!$A:$N,6,0),"")</f>
        <v/>
      </c>
      <c r="E82" s="91" t="str">
        <f>IFERROR(VLOOKUP($B82,'2a. Staff Data (FTFFT)'!$A:$N,7,0),"")</f>
        <v/>
      </c>
      <c r="F82" s="91" t="str">
        <f>IFERROR(VLOOKUP($B82,'2a. Staff Data (FTFFT)'!$A:$N,8,0),"")</f>
        <v/>
      </c>
      <c r="G82" s="91" t="str">
        <f>IFERROR(VLOOKUP($B82,'2a. Staff Data (FTFFT)'!$A:$N,9,0),"")</f>
        <v/>
      </c>
      <c r="H82" s="91" t="str">
        <f>IFERROR(VLOOKUP($B82,'2a. Staff Data (FTFFT)'!$A:$N,10,0),"")</f>
        <v/>
      </c>
      <c r="I82" s="91" t="str">
        <f>IFERROR(VLOOKUP($B82,'2a. Staff Data (FTFFT)'!$A:$N,11,0),"")</f>
        <v/>
      </c>
      <c r="J82" s="91" t="str">
        <f>IFERROR(VLOOKUP($B82,'2a. Staff Data (FTFFT)'!$A:$N,12,0),"")</f>
        <v/>
      </c>
      <c r="K82" s="91" t="str">
        <f>IFERROR(VLOOKUP($B82,'2a. Staff Data (FTFFT)'!$A:$N,13,0),"")</f>
        <v/>
      </c>
      <c r="L82" s="91" t="str">
        <f>IFERROR(VLOOKUP($B82,'2a. Staff Data (FTFFT)'!$A:$N,14,0),"")</f>
        <v/>
      </c>
      <c r="M82" s="58" t="s">
        <v>1</v>
      </c>
      <c r="N82" s="92"/>
      <c r="O82" s="93"/>
      <c r="P82" s="57"/>
      <c r="Q82" s="97">
        <f t="shared" si="7"/>
        <v>0</v>
      </c>
      <c r="R82" s="31" t="b">
        <f t="shared" si="8"/>
        <v>0</v>
      </c>
      <c r="S82" s="98"/>
    </row>
    <row r="83" spans="1:19" x14ac:dyDescent="0.25">
      <c r="A83" s="90" t="str">
        <f t="shared" si="6"/>
        <v/>
      </c>
      <c r="B83" s="58"/>
      <c r="C83" s="91" t="str">
        <f>IFERROR(VLOOKUP($B83,'2a. Staff Data (FTFFT)'!$A:$N,5,0),"")</f>
        <v/>
      </c>
      <c r="D83" s="91" t="str">
        <f>IFERROR(VLOOKUP($B83,'2a. Staff Data (FTFFT)'!$A:$N,6,0),"")</f>
        <v/>
      </c>
      <c r="E83" s="91" t="str">
        <f>IFERROR(VLOOKUP($B83,'2a. Staff Data (FTFFT)'!$A:$N,7,0),"")</f>
        <v/>
      </c>
      <c r="F83" s="91" t="str">
        <f>IFERROR(VLOOKUP($B83,'2a. Staff Data (FTFFT)'!$A:$N,8,0),"")</f>
        <v/>
      </c>
      <c r="G83" s="91" t="str">
        <f>IFERROR(VLOOKUP($B83,'2a. Staff Data (FTFFT)'!$A:$N,9,0),"")</f>
        <v/>
      </c>
      <c r="H83" s="91" t="str">
        <f>IFERROR(VLOOKUP($B83,'2a. Staff Data (FTFFT)'!$A:$N,10,0),"")</f>
        <v/>
      </c>
      <c r="I83" s="91" t="str">
        <f>IFERROR(VLOOKUP($B83,'2a. Staff Data (FTFFT)'!$A:$N,11,0),"")</f>
        <v/>
      </c>
      <c r="J83" s="91" t="str">
        <f>IFERROR(VLOOKUP($B83,'2a. Staff Data (FTFFT)'!$A:$N,12,0),"")</f>
        <v/>
      </c>
      <c r="K83" s="91" t="str">
        <f>IFERROR(VLOOKUP($B83,'2a. Staff Data (FTFFT)'!$A:$N,13,0),"")</f>
        <v/>
      </c>
      <c r="L83" s="91" t="str">
        <f>IFERROR(VLOOKUP($B83,'2a. Staff Data (FTFFT)'!$A:$N,14,0),"")</f>
        <v/>
      </c>
      <c r="M83" s="58" t="s">
        <v>1</v>
      </c>
      <c r="N83" s="92"/>
      <c r="O83" s="93"/>
      <c r="P83" s="57"/>
      <c r="Q83" s="97">
        <f t="shared" si="7"/>
        <v>0</v>
      </c>
      <c r="R83" s="31" t="b">
        <f t="shared" si="8"/>
        <v>0</v>
      </c>
      <c r="S83" s="98"/>
    </row>
    <row r="84" spans="1:19" x14ac:dyDescent="0.25">
      <c r="A84" s="90" t="str">
        <f t="shared" si="6"/>
        <v/>
      </c>
      <c r="B84" s="58"/>
      <c r="C84" s="91" t="str">
        <f>IFERROR(VLOOKUP($B84,'2a. Staff Data (FTFFT)'!$A:$N,5,0),"")</f>
        <v/>
      </c>
      <c r="D84" s="91" t="str">
        <f>IFERROR(VLOOKUP($B84,'2a. Staff Data (FTFFT)'!$A:$N,6,0),"")</f>
        <v/>
      </c>
      <c r="E84" s="91" t="str">
        <f>IFERROR(VLOOKUP($B84,'2a. Staff Data (FTFFT)'!$A:$N,7,0),"")</f>
        <v/>
      </c>
      <c r="F84" s="91" t="str">
        <f>IFERROR(VLOOKUP($B84,'2a. Staff Data (FTFFT)'!$A:$N,8,0),"")</f>
        <v/>
      </c>
      <c r="G84" s="91" t="str">
        <f>IFERROR(VLOOKUP($B84,'2a. Staff Data (FTFFT)'!$A:$N,9,0),"")</f>
        <v/>
      </c>
      <c r="H84" s="91" t="str">
        <f>IFERROR(VLOOKUP($B84,'2a. Staff Data (FTFFT)'!$A:$N,10,0),"")</f>
        <v/>
      </c>
      <c r="I84" s="91" t="str">
        <f>IFERROR(VLOOKUP($B84,'2a. Staff Data (FTFFT)'!$A:$N,11,0),"")</f>
        <v/>
      </c>
      <c r="J84" s="91" t="str">
        <f>IFERROR(VLOOKUP($B84,'2a. Staff Data (FTFFT)'!$A:$N,12,0),"")</f>
        <v/>
      </c>
      <c r="K84" s="91" t="str">
        <f>IFERROR(VLOOKUP($B84,'2a. Staff Data (FTFFT)'!$A:$N,13,0),"")</f>
        <v/>
      </c>
      <c r="L84" s="91" t="str">
        <f>IFERROR(VLOOKUP($B84,'2a. Staff Data (FTFFT)'!$A:$N,14,0),"")</f>
        <v/>
      </c>
      <c r="M84" s="58" t="s">
        <v>1</v>
      </c>
      <c r="N84" s="92"/>
      <c r="O84" s="93"/>
      <c r="P84" s="57"/>
      <c r="Q84" s="97">
        <f t="shared" si="7"/>
        <v>0</v>
      </c>
      <c r="R84" s="31" t="b">
        <f t="shared" si="8"/>
        <v>0</v>
      </c>
      <c r="S84" s="98"/>
    </row>
    <row r="85" spans="1:19" x14ac:dyDescent="0.25">
      <c r="A85" s="90" t="str">
        <f t="shared" si="6"/>
        <v/>
      </c>
      <c r="B85" s="58"/>
      <c r="C85" s="91" t="str">
        <f>IFERROR(VLOOKUP($B85,'2a. Staff Data (FTFFT)'!$A:$N,5,0),"")</f>
        <v/>
      </c>
      <c r="D85" s="91" t="str">
        <f>IFERROR(VLOOKUP($B85,'2a. Staff Data (FTFFT)'!$A:$N,6,0),"")</f>
        <v/>
      </c>
      <c r="E85" s="91" t="str">
        <f>IFERROR(VLOOKUP($B85,'2a. Staff Data (FTFFT)'!$A:$N,7,0),"")</f>
        <v/>
      </c>
      <c r="F85" s="91" t="str">
        <f>IFERROR(VLOOKUP($B85,'2a. Staff Data (FTFFT)'!$A:$N,8,0),"")</f>
        <v/>
      </c>
      <c r="G85" s="91" t="str">
        <f>IFERROR(VLOOKUP($B85,'2a. Staff Data (FTFFT)'!$A:$N,9,0),"")</f>
        <v/>
      </c>
      <c r="H85" s="91" t="str">
        <f>IFERROR(VLOOKUP($B85,'2a. Staff Data (FTFFT)'!$A:$N,10,0),"")</f>
        <v/>
      </c>
      <c r="I85" s="91" t="str">
        <f>IFERROR(VLOOKUP($B85,'2a. Staff Data (FTFFT)'!$A:$N,11,0),"")</f>
        <v/>
      </c>
      <c r="J85" s="91" t="str">
        <f>IFERROR(VLOOKUP($B85,'2a. Staff Data (FTFFT)'!$A:$N,12,0),"")</f>
        <v/>
      </c>
      <c r="K85" s="91" t="str">
        <f>IFERROR(VLOOKUP($B85,'2a. Staff Data (FTFFT)'!$A:$N,13,0),"")</f>
        <v/>
      </c>
      <c r="L85" s="91" t="str">
        <f>IFERROR(VLOOKUP($B85,'2a. Staff Data (FTFFT)'!$A:$N,14,0),"")</f>
        <v/>
      </c>
      <c r="M85" s="58" t="s">
        <v>1</v>
      </c>
      <c r="N85" s="92"/>
      <c r="O85" s="93"/>
      <c r="P85" s="57"/>
      <c r="Q85" s="97">
        <f t="shared" si="7"/>
        <v>0</v>
      </c>
      <c r="R85" s="31" t="b">
        <f t="shared" si="8"/>
        <v>0</v>
      </c>
      <c r="S85" s="98"/>
    </row>
    <row r="86" spans="1:19" x14ac:dyDescent="0.25">
      <c r="A86" s="90" t="str">
        <f t="shared" si="6"/>
        <v/>
      </c>
      <c r="B86" s="58"/>
      <c r="C86" s="91" t="str">
        <f>IFERROR(VLOOKUP($B86,'2a. Staff Data (FTFFT)'!$A:$N,5,0),"")</f>
        <v/>
      </c>
      <c r="D86" s="91" t="str">
        <f>IFERROR(VLOOKUP($B86,'2a. Staff Data (FTFFT)'!$A:$N,6,0),"")</f>
        <v/>
      </c>
      <c r="E86" s="91" t="str">
        <f>IFERROR(VLOOKUP($B86,'2a. Staff Data (FTFFT)'!$A:$N,7,0),"")</f>
        <v/>
      </c>
      <c r="F86" s="91" t="str">
        <f>IFERROR(VLOOKUP($B86,'2a. Staff Data (FTFFT)'!$A:$N,8,0),"")</f>
        <v/>
      </c>
      <c r="G86" s="91" t="str">
        <f>IFERROR(VLOOKUP($B86,'2a. Staff Data (FTFFT)'!$A:$N,9,0),"")</f>
        <v/>
      </c>
      <c r="H86" s="91" t="str">
        <f>IFERROR(VLOOKUP($B86,'2a. Staff Data (FTFFT)'!$A:$N,10,0),"")</f>
        <v/>
      </c>
      <c r="I86" s="91" t="str">
        <f>IFERROR(VLOOKUP($B86,'2a. Staff Data (FTFFT)'!$A:$N,11,0),"")</f>
        <v/>
      </c>
      <c r="J86" s="91" t="str">
        <f>IFERROR(VLOOKUP($B86,'2a. Staff Data (FTFFT)'!$A:$N,12,0),"")</f>
        <v/>
      </c>
      <c r="K86" s="91" t="str">
        <f>IFERROR(VLOOKUP($B86,'2a. Staff Data (FTFFT)'!$A:$N,13,0),"")</f>
        <v/>
      </c>
      <c r="L86" s="91" t="str">
        <f>IFERROR(VLOOKUP($B86,'2a. Staff Data (FTFFT)'!$A:$N,14,0),"")</f>
        <v/>
      </c>
      <c r="M86" s="58" t="s">
        <v>1</v>
      </c>
      <c r="N86" s="92"/>
      <c r="O86" s="93"/>
      <c r="P86" s="57"/>
      <c r="Q86" s="97">
        <f t="shared" si="7"/>
        <v>0</v>
      </c>
      <c r="R86" s="31" t="b">
        <f t="shared" si="8"/>
        <v>0</v>
      </c>
      <c r="S86" s="98"/>
    </row>
    <row r="87" spans="1:19" x14ac:dyDescent="0.25">
      <c r="A87" s="90" t="str">
        <f t="shared" si="6"/>
        <v/>
      </c>
      <c r="B87" s="58"/>
      <c r="C87" s="91" t="str">
        <f>IFERROR(VLOOKUP($B87,'2a. Staff Data (FTFFT)'!$A:$N,5,0),"")</f>
        <v/>
      </c>
      <c r="D87" s="91" t="str">
        <f>IFERROR(VLOOKUP($B87,'2a. Staff Data (FTFFT)'!$A:$N,6,0),"")</f>
        <v/>
      </c>
      <c r="E87" s="91" t="str">
        <f>IFERROR(VLOOKUP($B87,'2a. Staff Data (FTFFT)'!$A:$N,7,0),"")</f>
        <v/>
      </c>
      <c r="F87" s="91" t="str">
        <f>IFERROR(VLOOKUP($B87,'2a. Staff Data (FTFFT)'!$A:$N,8,0),"")</f>
        <v/>
      </c>
      <c r="G87" s="91" t="str">
        <f>IFERROR(VLOOKUP($B87,'2a. Staff Data (FTFFT)'!$A:$N,9,0),"")</f>
        <v/>
      </c>
      <c r="H87" s="91" t="str">
        <f>IFERROR(VLOOKUP($B87,'2a. Staff Data (FTFFT)'!$A:$N,10,0),"")</f>
        <v/>
      </c>
      <c r="I87" s="91" t="str">
        <f>IFERROR(VLOOKUP($B87,'2a. Staff Data (FTFFT)'!$A:$N,11,0),"")</f>
        <v/>
      </c>
      <c r="J87" s="91" t="str">
        <f>IFERROR(VLOOKUP($B87,'2a. Staff Data (FTFFT)'!$A:$N,12,0),"")</f>
        <v/>
      </c>
      <c r="K87" s="91" t="str">
        <f>IFERROR(VLOOKUP($B87,'2a. Staff Data (FTFFT)'!$A:$N,13,0),"")</f>
        <v/>
      </c>
      <c r="L87" s="91" t="str">
        <f>IFERROR(VLOOKUP($B87,'2a. Staff Data (FTFFT)'!$A:$N,14,0),"")</f>
        <v/>
      </c>
      <c r="M87" s="58" t="s">
        <v>1</v>
      </c>
      <c r="N87" s="92"/>
      <c r="O87" s="93"/>
      <c r="P87" s="57"/>
      <c r="Q87" s="97">
        <f t="shared" si="7"/>
        <v>0</v>
      </c>
      <c r="R87" s="31" t="b">
        <f t="shared" si="8"/>
        <v>0</v>
      </c>
      <c r="S87" s="98"/>
    </row>
    <row r="88" spans="1:19" x14ac:dyDescent="0.25">
      <c r="A88" s="90" t="str">
        <f t="shared" si="6"/>
        <v/>
      </c>
      <c r="B88" s="58"/>
      <c r="C88" s="91" t="str">
        <f>IFERROR(VLOOKUP($B88,'2a. Staff Data (FTFFT)'!$A:$N,5,0),"")</f>
        <v/>
      </c>
      <c r="D88" s="91" t="str">
        <f>IFERROR(VLOOKUP($B88,'2a. Staff Data (FTFFT)'!$A:$N,6,0),"")</f>
        <v/>
      </c>
      <c r="E88" s="91" t="str">
        <f>IFERROR(VLOOKUP($B88,'2a. Staff Data (FTFFT)'!$A:$N,7,0),"")</f>
        <v/>
      </c>
      <c r="F88" s="91" t="str">
        <f>IFERROR(VLOOKUP($B88,'2a. Staff Data (FTFFT)'!$A:$N,8,0),"")</f>
        <v/>
      </c>
      <c r="G88" s="91" t="str">
        <f>IFERROR(VLOOKUP($B88,'2a. Staff Data (FTFFT)'!$A:$N,9,0),"")</f>
        <v/>
      </c>
      <c r="H88" s="91" t="str">
        <f>IFERROR(VLOOKUP($B88,'2a. Staff Data (FTFFT)'!$A:$N,10,0),"")</f>
        <v/>
      </c>
      <c r="I88" s="91" t="str">
        <f>IFERROR(VLOOKUP($B88,'2a. Staff Data (FTFFT)'!$A:$N,11,0),"")</f>
        <v/>
      </c>
      <c r="J88" s="91" t="str">
        <f>IFERROR(VLOOKUP($B88,'2a. Staff Data (FTFFT)'!$A:$N,12,0),"")</f>
        <v/>
      </c>
      <c r="K88" s="91" t="str">
        <f>IFERROR(VLOOKUP($B88,'2a. Staff Data (FTFFT)'!$A:$N,13,0),"")</f>
        <v/>
      </c>
      <c r="L88" s="91" t="str">
        <f>IFERROR(VLOOKUP($B88,'2a. Staff Data (FTFFT)'!$A:$N,14,0),"")</f>
        <v/>
      </c>
      <c r="M88" s="58" t="s">
        <v>1</v>
      </c>
      <c r="N88" s="92"/>
      <c r="O88" s="93"/>
      <c r="P88" s="57"/>
      <c r="Q88" s="97">
        <f t="shared" si="7"/>
        <v>0</v>
      </c>
      <c r="R88" s="31" t="b">
        <f t="shared" si="8"/>
        <v>0</v>
      </c>
      <c r="S88" s="98"/>
    </row>
    <row r="89" spans="1:19" x14ac:dyDescent="0.25">
      <c r="A89" s="90" t="str">
        <f t="shared" si="6"/>
        <v/>
      </c>
      <c r="B89" s="58"/>
      <c r="C89" s="91" t="str">
        <f>IFERROR(VLOOKUP($B89,'2a. Staff Data (FTFFT)'!$A:$N,5,0),"")</f>
        <v/>
      </c>
      <c r="D89" s="91" t="str">
        <f>IFERROR(VLOOKUP($B89,'2a. Staff Data (FTFFT)'!$A:$N,6,0),"")</f>
        <v/>
      </c>
      <c r="E89" s="91" t="str">
        <f>IFERROR(VLOOKUP($B89,'2a. Staff Data (FTFFT)'!$A:$N,7,0),"")</f>
        <v/>
      </c>
      <c r="F89" s="91" t="str">
        <f>IFERROR(VLOOKUP($B89,'2a. Staff Data (FTFFT)'!$A:$N,8,0),"")</f>
        <v/>
      </c>
      <c r="G89" s="91" t="str">
        <f>IFERROR(VLOOKUP($B89,'2a. Staff Data (FTFFT)'!$A:$N,9,0),"")</f>
        <v/>
      </c>
      <c r="H89" s="91" t="str">
        <f>IFERROR(VLOOKUP($B89,'2a. Staff Data (FTFFT)'!$A:$N,10,0),"")</f>
        <v/>
      </c>
      <c r="I89" s="91" t="str">
        <f>IFERROR(VLOOKUP($B89,'2a. Staff Data (FTFFT)'!$A:$N,11,0),"")</f>
        <v/>
      </c>
      <c r="J89" s="91" t="str">
        <f>IFERROR(VLOOKUP($B89,'2a. Staff Data (FTFFT)'!$A:$N,12,0),"")</f>
        <v/>
      </c>
      <c r="K89" s="91" t="str">
        <f>IFERROR(VLOOKUP($B89,'2a. Staff Data (FTFFT)'!$A:$N,13,0),"")</f>
        <v/>
      </c>
      <c r="L89" s="91" t="str">
        <f>IFERROR(VLOOKUP($B89,'2a. Staff Data (FTFFT)'!$A:$N,14,0),"")</f>
        <v/>
      </c>
      <c r="M89" s="58" t="s">
        <v>1</v>
      </c>
      <c r="N89" s="92"/>
      <c r="O89" s="93"/>
      <c r="P89" s="57"/>
      <c r="Q89" s="97">
        <f t="shared" si="7"/>
        <v>0</v>
      </c>
      <c r="R89" s="31" t="b">
        <f t="shared" si="8"/>
        <v>0</v>
      </c>
      <c r="S89" s="98"/>
    </row>
    <row r="90" spans="1:19" x14ac:dyDescent="0.25">
      <c r="A90" s="90" t="str">
        <f t="shared" si="6"/>
        <v/>
      </c>
      <c r="B90" s="58"/>
      <c r="C90" s="91" t="str">
        <f>IFERROR(VLOOKUP($B90,'2a. Staff Data (FTFFT)'!$A:$N,5,0),"")</f>
        <v/>
      </c>
      <c r="D90" s="91" t="str">
        <f>IFERROR(VLOOKUP($B90,'2a. Staff Data (FTFFT)'!$A:$N,6,0),"")</f>
        <v/>
      </c>
      <c r="E90" s="91" t="str">
        <f>IFERROR(VLOOKUP($B90,'2a. Staff Data (FTFFT)'!$A:$N,7,0),"")</f>
        <v/>
      </c>
      <c r="F90" s="91" t="str">
        <f>IFERROR(VLOOKUP($B90,'2a. Staff Data (FTFFT)'!$A:$N,8,0),"")</f>
        <v/>
      </c>
      <c r="G90" s="91" t="str">
        <f>IFERROR(VLOOKUP($B90,'2a. Staff Data (FTFFT)'!$A:$N,9,0),"")</f>
        <v/>
      </c>
      <c r="H90" s="91" t="str">
        <f>IFERROR(VLOOKUP($B90,'2a. Staff Data (FTFFT)'!$A:$N,10,0),"")</f>
        <v/>
      </c>
      <c r="I90" s="91" t="str">
        <f>IFERROR(VLOOKUP($B90,'2a. Staff Data (FTFFT)'!$A:$N,11,0),"")</f>
        <v/>
      </c>
      <c r="J90" s="91" t="str">
        <f>IFERROR(VLOOKUP($B90,'2a. Staff Data (FTFFT)'!$A:$N,12,0),"")</f>
        <v/>
      </c>
      <c r="K90" s="91" t="str">
        <f>IFERROR(VLOOKUP($B90,'2a. Staff Data (FTFFT)'!$A:$N,13,0),"")</f>
        <v/>
      </c>
      <c r="L90" s="91" t="str">
        <f>IFERROR(VLOOKUP($B90,'2a. Staff Data (FTFFT)'!$A:$N,14,0),"")</f>
        <v/>
      </c>
      <c r="M90" s="58" t="s">
        <v>1</v>
      </c>
      <c r="N90" s="92"/>
      <c r="O90" s="93"/>
      <c r="P90" s="57"/>
      <c r="Q90" s="97">
        <f t="shared" si="7"/>
        <v>0</v>
      </c>
      <c r="R90" s="31" t="b">
        <f t="shared" si="8"/>
        <v>0</v>
      </c>
      <c r="S90" s="98"/>
    </row>
    <row r="91" spans="1:19" x14ac:dyDescent="0.25">
      <c r="A91" s="90" t="str">
        <f t="shared" si="6"/>
        <v/>
      </c>
      <c r="B91" s="58"/>
      <c r="C91" s="91" t="str">
        <f>IFERROR(VLOOKUP($B91,'2a. Staff Data (FTFFT)'!$A:$N,5,0),"")</f>
        <v/>
      </c>
      <c r="D91" s="91" t="str">
        <f>IFERROR(VLOOKUP($B91,'2a. Staff Data (FTFFT)'!$A:$N,6,0),"")</f>
        <v/>
      </c>
      <c r="E91" s="91" t="str">
        <f>IFERROR(VLOOKUP($B91,'2a. Staff Data (FTFFT)'!$A:$N,7,0),"")</f>
        <v/>
      </c>
      <c r="F91" s="91" t="str">
        <f>IFERROR(VLOOKUP($B91,'2a. Staff Data (FTFFT)'!$A:$N,8,0),"")</f>
        <v/>
      </c>
      <c r="G91" s="91" t="str">
        <f>IFERROR(VLOOKUP($B91,'2a. Staff Data (FTFFT)'!$A:$N,9,0),"")</f>
        <v/>
      </c>
      <c r="H91" s="91" t="str">
        <f>IFERROR(VLOOKUP($B91,'2a. Staff Data (FTFFT)'!$A:$N,10,0),"")</f>
        <v/>
      </c>
      <c r="I91" s="91" t="str">
        <f>IFERROR(VLOOKUP($B91,'2a. Staff Data (FTFFT)'!$A:$N,11,0),"")</f>
        <v/>
      </c>
      <c r="J91" s="91" t="str">
        <f>IFERROR(VLOOKUP($B91,'2a. Staff Data (FTFFT)'!$A:$N,12,0),"")</f>
        <v/>
      </c>
      <c r="K91" s="91" t="str">
        <f>IFERROR(VLOOKUP($B91,'2a. Staff Data (FTFFT)'!$A:$N,13,0),"")</f>
        <v/>
      </c>
      <c r="L91" s="91" t="str">
        <f>IFERROR(VLOOKUP($B91,'2a. Staff Data (FTFFT)'!$A:$N,14,0),"")</f>
        <v/>
      </c>
      <c r="M91" s="58" t="s">
        <v>1</v>
      </c>
      <c r="N91" s="92"/>
      <c r="O91" s="93"/>
      <c r="P91" s="57"/>
      <c r="Q91" s="97">
        <f t="shared" si="7"/>
        <v>0</v>
      </c>
      <c r="R91" s="31" t="b">
        <f t="shared" si="8"/>
        <v>0</v>
      </c>
      <c r="S91" s="98"/>
    </row>
    <row r="92" spans="1:19" x14ac:dyDescent="0.25">
      <c r="A92" s="90" t="str">
        <f t="shared" si="6"/>
        <v/>
      </c>
      <c r="B92" s="58"/>
      <c r="C92" s="91" t="str">
        <f>IFERROR(VLOOKUP($B92,'2a. Staff Data (FTFFT)'!$A:$N,5,0),"")</f>
        <v/>
      </c>
      <c r="D92" s="91" t="str">
        <f>IFERROR(VLOOKUP($B92,'2a. Staff Data (FTFFT)'!$A:$N,6,0),"")</f>
        <v/>
      </c>
      <c r="E92" s="91" t="str">
        <f>IFERROR(VLOOKUP($B92,'2a. Staff Data (FTFFT)'!$A:$N,7,0),"")</f>
        <v/>
      </c>
      <c r="F92" s="91" t="str">
        <f>IFERROR(VLOOKUP($B92,'2a. Staff Data (FTFFT)'!$A:$N,8,0),"")</f>
        <v/>
      </c>
      <c r="G92" s="91" t="str">
        <f>IFERROR(VLOOKUP($B92,'2a. Staff Data (FTFFT)'!$A:$N,9,0),"")</f>
        <v/>
      </c>
      <c r="H92" s="91" t="str">
        <f>IFERROR(VLOOKUP($B92,'2a. Staff Data (FTFFT)'!$A:$N,10,0),"")</f>
        <v/>
      </c>
      <c r="I92" s="91" t="str">
        <f>IFERROR(VLOOKUP($B92,'2a. Staff Data (FTFFT)'!$A:$N,11,0),"")</f>
        <v/>
      </c>
      <c r="J92" s="91" t="str">
        <f>IFERROR(VLOOKUP($B92,'2a. Staff Data (FTFFT)'!$A:$N,12,0),"")</f>
        <v/>
      </c>
      <c r="K92" s="91" t="str">
        <f>IFERROR(VLOOKUP($B92,'2a. Staff Data (FTFFT)'!$A:$N,13,0),"")</f>
        <v/>
      </c>
      <c r="L92" s="91" t="str">
        <f>IFERROR(VLOOKUP($B92,'2a. Staff Data (FTFFT)'!$A:$N,14,0),"")</f>
        <v/>
      </c>
      <c r="M92" s="58" t="s">
        <v>1</v>
      </c>
      <c r="N92" s="92"/>
      <c r="O92" s="93"/>
      <c r="P92" s="57"/>
      <c r="Q92" s="97">
        <f t="shared" si="7"/>
        <v>0</v>
      </c>
      <c r="R92" s="31" t="b">
        <f t="shared" si="8"/>
        <v>0</v>
      </c>
      <c r="S92" s="98"/>
    </row>
    <row r="93" spans="1:19" x14ac:dyDescent="0.25">
      <c r="A93" s="90" t="str">
        <f t="shared" si="6"/>
        <v/>
      </c>
      <c r="B93" s="58"/>
      <c r="C93" s="91" t="str">
        <f>IFERROR(VLOOKUP($B93,'2a. Staff Data (FTFFT)'!$A:$N,5,0),"")</f>
        <v/>
      </c>
      <c r="D93" s="91" t="str">
        <f>IFERROR(VLOOKUP($B93,'2a. Staff Data (FTFFT)'!$A:$N,6,0),"")</f>
        <v/>
      </c>
      <c r="E93" s="91" t="str">
        <f>IFERROR(VLOOKUP($B93,'2a. Staff Data (FTFFT)'!$A:$N,7,0),"")</f>
        <v/>
      </c>
      <c r="F93" s="91" t="str">
        <f>IFERROR(VLOOKUP($B93,'2a. Staff Data (FTFFT)'!$A:$N,8,0),"")</f>
        <v/>
      </c>
      <c r="G93" s="91" t="str">
        <f>IFERROR(VLOOKUP($B93,'2a. Staff Data (FTFFT)'!$A:$N,9,0),"")</f>
        <v/>
      </c>
      <c r="H93" s="91" t="str">
        <f>IFERROR(VLOOKUP($B93,'2a. Staff Data (FTFFT)'!$A:$N,10,0),"")</f>
        <v/>
      </c>
      <c r="I93" s="91" t="str">
        <f>IFERROR(VLOOKUP($B93,'2a. Staff Data (FTFFT)'!$A:$N,11,0),"")</f>
        <v/>
      </c>
      <c r="J93" s="91" t="str">
        <f>IFERROR(VLOOKUP($B93,'2a. Staff Data (FTFFT)'!$A:$N,12,0),"")</f>
        <v/>
      </c>
      <c r="K93" s="91" t="str">
        <f>IFERROR(VLOOKUP($B93,'2a. Staff Data (FTFFT)'!$A:$N,13,0),"")</f>
        <v/>
      </c>
      <c r="L93" s="91" t="str">
        <f>IFERROR(VLOOKUP($B93,'2a. Staff Data (FTFFT)'!$A:$N,14,0),"")</f>
        <v/>
      </c>
      <c r="M93" s="58" t="s">
        <v>1</v>
      </c>
      <c r="N93" s="92"/>
      <c r="O93" s="93"/>
      <c r="P93" s="57"/>
      <c r="Q93" s="97">
        <f t="shared" si="7"/>
        <v>0</v>
      </c>
      <c r="R93" s="31" t="b">
        <f t="shared" si="8"/>
        <v>0</v>
      </c>
      <c r="S93" s="98"/>
    </row>
    <row r="94" spans="1:19" x14ac:dyDescent="0.25">
      <c r="A94" s="90" t="str">
        <f t="shared" si="6"/>
        <v/>
      </c>
      <c r="B94" s="58"/>
      <c r="C94" s="91" t="str">
        <f>IFERROR(VLOOKUP($B94,'2a. Staff Data (FTFFT)'!$A:$N,5,0),"")</f>
        <v/>
      </c>
      <c r="D94" s="91" t="str">
        <f>IFERROR(VLOOKUP($B94,'2a. Staff Data (FTFFT)'!$A:$N,6,0),"")</f>
        <v/>
      </c>
      <c r="E94" s="91" t="str">
        <f>IFERROR(VLOOKUP($B94,'2a. Staff Data (FTFFT)'!$A:$N,7,0),"")</f>
        <v/>
      </c>
      <c r="F94" s="91" t="str">
        <f>IFERROR(VLOOKUP($B94,'2a. Staff Data (FTFFT)'!$A:$N,8,0),"")</f>
        <v/>
      </c>
      <c r="G94" s="91" t="str">
        <f>IFERROR(VLOOKUP($B94,'2a. Staff Data (FTFFT)'!$A:$N,9,0),"")</f>
        <v/>
      </c>
      <c r="H94" s="91" t="str">
        <f>IFERROR(VLOOKUP($B94,'2a. Staff Data (FTFFT)'!$A:$N,10,0),"")</f>
        <v/>
      </c>
      <c r="I94" s="91" t="str">
        <f>IFERROR(VLOOKUP($B94,'2a. Staff Data (FTFFT)'!$A:$N,11,0),"")</f>
        <v/>
      </c>
      <c r="J94" s="91" t="str">
        <f>IFERROR(VLOOKUP($B94,'2a. Staff Data (FTFFT)'!$A:$N,12,0),"")</f>
        <v/>
      </c>
      <c r="K94" s="91" t="str">
        <f>IFERROR(VLOOKUP($B94,'2a. Staff Data (FTFFT)'!$A:$N,13,0),"")</f>
        <v/>
      </c>
      <c r="L94" s="91" t="str">
        <f>IFERROR(VLOOKUP($B94,'2a. Staff Data (FTFFT)'!$A:$N,14,0),"")</f>
        <v/>
      </c>
      <c r="M94" s="58" t="s">
        <v>1</v>
      </c>
      <c r="N94" s="92"/>
      <c r="O94" s="93"/>
      <c r="P94" s="57"/>
      <c r="Q94" s="97">
        <f t="shared" si="7"/>
        <v>0</v>
      </c>
      <c r="R94" s="31" t="b">
        <f t="shared" si="8"/>
        <v>0</v>
      </c>
      <c r="S94" s="98"/>
    </row>
    <row r="95" spans="1:19" x14ac:dyDescent="0.25">
      <c r="A95" s="90" t="str">
        <f t="shared" si="6"/>
        <v/>
      </c>
      <c r="B95" s="58"/>
      <c r="C95" s="91" t="str">
        <f>IFERROR(VLOOKUP($B95,'2a. Staff Data (FTFFT)'!$A:$N,5,0),"")</f>
        <v/>
      </c>
      <c r="D95" s="91" t="str">
        <f>IFERROR(VLOOKUP($B95,'2a. Staff Data (FTFFT)'!$A:$N,6,0),"")</f>
        <v/>
      </c>
      <c r="E95" s="91" t="str">
        <f>IFERROR(VLOOKUP($B95,'2a. Staff Data (FTFFT)'!$A:$N,7,0),"")</f>
        <v/>
      </c>
      <c r="F95" s="91" t="str">
        <f>IFERROR(VLOOKUP($B95,'2a. Staff Data (FTFFT)'!$A:$N,8,0),"")</f>
        <v/>
      </c>
      <c r="G95" s="91" t="str">
        <f>IFERROR(VLOOKUP($B95,'2a. Staff Data (FTFFT)'!$A:$N,9,0),"")</f>
        <v/>
      </c>
      <c r="H95" s="91" t="str">
        <f>IFERROR(VLOOKUP($B95,'2a. Staff Data (FTFFT)'!$A:$N,10,0),"")</f>
        <v/>
      </c>
      <c r="I95" s="91" t="str">
        <f>IFERROR(VLOOKUP($B95,'2a. Staff Data (FTFFT)'!$A:$N,11,0),"")</f>
        <v/>
      </c>
      <c r="J95" s="91" t="str">
        <f>IFERROR(VLOOKUP($B95,'2a. Staff Data (FTFFT)'!$A:$N,12,0),"")</f>
        <v/>
      </c>
      <c r="K95" s="91" t="str">
        <f>IFERROR(VLOOKUP($B95,'2a. Staff Data (FTFFT)'!$A:$N,13,0),"")</f>
        <v/>
      </c>
      <c r="L95" s="91" t="str">
        <f>IFERROR(VLOOKUP($B95,'2a. Staff Data (FTFFT)'!$A:$N,14,0),"")</f>
        <v/>
      </c>
      <c r="M95" s="58" t="s">
        <v>1</v>
      </c>
      <c r="N95" s="92"/>
      <c r="O95" s="93"/>
      <c r="P95" s="57"/>
      <c r="Q95" s="97">
        <f t="shared" si="7"/>
        <v>0</v>
      </c>
      <c r="R95" s="31" t="b">
        <f t="shared" si="8"/>
        <v>0</v>
      </c>
      <c r="S95" s="98"/>
    </row>
    <row r="96" spans="1:19" x14ac:dyDescent="0.25">
      <c r="A96" s="90" t="str">
        <f t="shared" si="6"/>
        <v/>
      </c>
      <c r="B96" s="58"/>
      <c r="C96" s="91" t="str">
        <f>IFERROR(VLOOKUP($B96,'2a. Staff Data (FTFFT)'!$A:$N,5,0),"")</f>
        <v/>
      </c>
      <c r="D96" s="91" t="str">
        <f>IFERROR(VLOOKUP($B96,'2a. Staff Data (FTFFT)'!$A:$N,6,0),"")</f>
        <v/>
      </c>
      <c r="E96" s="91" t="str">
        <f>IFERROR(VLOOKUP($B96,'2a. Staff Data (FTFFT)'!$A:$N,7,0),"")</f>
        <v/>
      </c>
      <c r="F96" s="91" t="str">
        <f>IFERROR(VLOOKUP($B96,'2a. Staff Data (FTFFT)'!$A:$N,8,0),"")</f>
        <v/>
      </c>
      <c r="G96" s="91" t="str">
        <f>IFERROR(VLOOKUP($B96,'2a. Staff Data (FTFFT)'!$A:$N,9,0),"")</f>
        <v/>
      </c>
      <c r="H96" s="91" t="str">
        <f>IFERROR(VLOOKUP($B96,'2a. Staff Data (FTFFT)'!$A:$N,10,0),"")</f>
        <v/>
      </c>
      <c r="I96" s="91" t="str">
        <f>IFERROR(VLOOKUP($B96,'2a. Staff Data (FTFFT)'!$A:$N,11,0),"")</f>
        <v/>
      </c>
      <c r="J96" s="91" t="str">
        <f>IFERROR(VLOOKUP($B96,'2a. Staff Data (FTFFT)'!$A:$N,12,0),"")</f>
        <v/>
      </c>
      <c r="K96" s="91" t="str">
        <f>IFERROR(VLOOKUP($B96,'2a. Staff Data (FTFFT)'!$A:$N,13,0),"")</f>
        <v/>
      </c>
      <c r="L96" s="91" t="str">
        <f>IFERROR(VLOOKUP($B96,'2a. Staff Data (FTFFT)'!$A:$N,14,0),"")</f>
        <v/>
      </c>
      <c r="M96" s="58" t="s">
        <v>1</v>
      </c>
      <c r="N96" s="92"/>
      <c r="O96" s="93"/>
      <c r="P96" s="57"/>
      <c r="Q96" s="97">
        <f t="shared" si="7"/>
        <v>0</v>
      </c>
      <c r="R96" s="31" t="b">
        <f t="shared" si="8"/>
        <v>0</v>
      </c>
      <c r="S96" s="98"/>
    </row>
    <row r="97" spans="1:19" x14ac:dyDescent="0.25">
      <c r="A97" s="90" t="str">
        <f t="shared" si="6"/>
        <v/>
      </c>
      <c r="B97" s="58"/>
      <c r="C97" s="91" t="str">
        <f>IFERROR(VLOOKUP($B97,'2a. Staff Data (FTFFT)'!$A:$N,5,0),"")</f>
        <v/>
      </c>
      <c r="D97" s="91" t="str">
        <f>IFERROR(VLOOKUP($B97,'2a. Staff Data (FTFFT)'!$A:$N,6,0),"")</f>
        <v/>
      </c>
      <c r="E97" s="91" t="str">
        <f>IFERROR(VLOOKUP($B97,'2a. Staff Data (FTFFT)'!$A:$N,7,0),"")</f>
        <v/>
      </c>
      <c r="F97" s="91" t="str">
        <f>IFERROR(VLOOKUP($B97,'2a. Staff Data (FTFFT)'!$A:$N,8,0),"")</f>
        <v/>
      </c>
      <c r="G97" s="91" t="str">
        <f>IFERROR(VLOOKUP($B97,'2a. Staff Data (FTFFT)'!$A:$N,9,0),"")</f>
        <v/>
      </c>
      <c r="H97" s="91" t="str">
        <f>IFERROR(VLOOKUP($B97,'2a. Staff Data (FTFFT)'!$A:$N,10,0),"")</f>
        <v/>
      </c>
      <c r="I97" s="91" t="str">
        <f>IFERROR(VLOOKUP($B97,'2a. Staff Data (FTFFT)'!$A:$N,11,0),"")</f>
        <v/>
      </c>
      <c r="J97" s="91" t="str">
        <f>IFERROR(VLOOKUP($B97,'2a. Staff Data (FTFFT)'!$A:$N,12,0),"")</f>
        <v/>
      </c>
      <c r="K97" s="91" t="str">
        <f>IFERROR(VLOOKUP($B97,'2a. Staff Data (FTFFT)'!$A:$N,13,0),"")</f>
        <v/>
      </c>
      <c r="L97" s="91" t="str">
        <f>IFERROR(VLOOKUP($B97,'2a. Staff Data (FTFFT)'!$A:$N,14,0),"")</f>
        <v/>
      </c>
      <c r="M97" s="58" t="s">
        <v>1</v>
      </c>
      <c r="N97" s="92"/>
      <c r="O97" s="93"/>
      <c r="P97" s="57"/>
      <c r="Q97" s="97">
        <f t="shared" si="7"/>
        <v>0</v>
      </c>
      <c r="R97" s="31" t="b">
        <f t="shared" si="8"/>
        <v>0</v>
      </c>
      <c r="S97" s="98"/>
    </row>
    <row r="98" spans="1:19" x14ac:dyDescent="0.25">
      <c r="A98" s="90" t="str">
        <f t="shared" si="6"/>
        <v/>
      </c>
      <c r="B98" s="58"/>
      <c r="C98" s="91" t="str">
        <f>IFERROR(VLOOKUP($B98,'2a. Staff Data (FTFFT)'!$A:$N,5,0),"")</f>
        <v/>
      </c>
      <c r="D98" s="91" t="str">
        <f>IFERROR(VLOOKUP($B98,'2a. Staff Data (FTFFT)'!$A:$N,6,0),"")</f>
        <v/>
      </c>
      <c r="E98" s="91" t="str">
        <f>IFERROR(VLOOKUP($B98,'2a. Staff Data (FTFFT)'!$A:$N,7,0),"")</f>
        <v/>
      </c>
      <c r="F98" s="91" t="str">
        <f>IFERROR(VLOOKUP($B98,'2a. Staff Data (FTFFT)'!$A:$N,8,0),"")</f>
        <v/>
      </c>
      <c r="G98" s="91" t="str">
        <f>IFERROR(VLOOKUP($B98,'2a. Staff Data (FTFFT)'!$A:$N,9,0),"")</f>
        <v/>
      </c>
      <c r="H98" s="91" t="str">
        <f>IFERROR(VLOOKUP($B98,'2a. Staff Data (FTFFT)'!$A:$N,10,0),"")</f>
        <v/>
      </c>
      <c r="I98" s="91" t="str">
        <f>IFERROR(VLOOKUP($B98,'2a. Staff Data (FTFFT)'!$A:$N,11,0),"")</f>
        <v/>
      </c>
      <c r="J98" s="91" t="str">
        <f>IFERROR(VLOOKUP($B98,'2a. Staff Data (FTFFT)'!$A:$N,12,0),"")</f>
        <v/>
      </c>
      <c r="K98" s="91" t="str">
        <f>IFERROR(VLOOKUP($B98,'2a. Staff Data (FTFFT)'!$A:$N,13,0),"")</f>
        <v/>
      </c>
      <c r="L98" s="91" t="str">
        <f>IFERROR(VLOOKUP($B98,'2a. Staff Data (FTFFT)'!$A:$N,14,0),"")</f>
        <v/>
      </c>
      <c r="M98" s="58" t="s">
        <v>1</v>
      </c>
      <c r="N98" s="92"/>
      <c r="O98" s="93"/>
      <c r="P98" s="57"/>
      <c r="Q98" s="97">
        <f t="shared" si="7"/>
        <v>0</v>
      </c>
      <c r="R98" s="31" t="b">
        <f t="shared" si="8"/>
        <v>0</v>
      </c>
      <c r="S98" s="98"/>
    </row>
    <row r="99" spans="1:19" x14ac:dyDescent="0.25">
      <c r="A99" s="90" t="str">
        <f t="shared" si="6"/>
        <v/>
      </c>
      <c r="B99" s="58"/>
      <c r="C99" s="91" t="str">
        <f>IFERROR(VLOOKUP($B99,'2a. Staff Data (FTFFT)'!$A:$N,5,0),"")</f>
        <v/>
      </c>
      <c r="D99" s="91" t="str">
        <f>IFERROR(VLOOKUP($B99,'2a. Staff Data (FTFFT)'!$A:$N,6,0),"")</f>
        <v/>
      </c>
      <c r="E99" s="91" t="str">
        <f>IFERROR(VLOOKUP($B99,'2a. Staff Data (FTFFT)'!$A:$N,7,0),"")</f>
        <v/>
      </c>
      <c r="F99" s="91" t="str">
        <f>IFERROR(VLOOKUP($B99,'2a. Staff Data (FTFFT)'!$A:$N,8,0),"")</f>
        <v/>
      </c>
      <c r="G99" s="91" t="str">
        <f>IFERROR(VLOOKUP($B99,'2a. Staff Data (FTFFT)'!$A:$N,9,0),"")</f>
        <v/>
      </c>
      <c r="H99" s="91" t="str">
        <f>IFERROR(VLOOKUP($B99,'2a. Staff Data (FTFFT)'!$A:$N,10,0),"")</f>
        <v/>
      </c>
      <c r="I99" s="91" t="str">
        <f>IFERROR(VLOOKUP($B99,'2a. Staff Data (FTFFT)'!$A:$N,11,0),"")</f>
        <v/>
      </c>
      <c r="J99" s="91" t="str">
        <f>IFERROR(VLOOKUP($B99,'2a. Staff Data (FTFFT)'!$A:$N,12,0),"")</f>
        <v/>
      </c>
      <c r="K99" s="91" t="str">
        <f>IFERROR(VLOOKUP($B99,'2a. Staff Data (FTFFT)'!$A:$N,13,0),"")</f>
        <v/>
      </c>
      <c r="L99" s="91" t="str">
        <f>IFERROR(VLOOKUP($B99,'2a. Staff Data (FTFFT)'!$A:$N,14,0),"")</f>
        <v/>
      </c>
      <c r="M99" s="58" t="s">
        <v>1</v>
      </c>
      <c r="N99" s="92"/>
      <c r="O99" s="93"/>
      <c r="P99" s="57"/>
      <c r="Q99" s="97">
        <f t="shared" si="7"/>
        <v>0</v>
      </c>
      <c r="R99" s="31" t="b">
        <f t="shared" si="8"/>
        <v>0</v>
      </c>
      <c r="S99" s="98"/>
    </row>
    <row r="100" spans="1:19" x14ac:dyDescent="0.25">
      <c r="A100" s="90" t="str">
        <f t="shared" si="6"/>
        <v/>
      </c>
      <c r="B100" s="58"/>
      <c r="C100" s="91" t="str">
        <f>IFERROR(VLOOKUP($B100,'2a. Staff Data (FTFFT)'!$A:$N,5,0),"")</f>
        <v/>
      </c>
      <c r="D100" s="91" t="str">
        <f>IFERROR(VLOOKUP($B100,'2a. Staff Data (FTFFT)'!$A:$N,6,0),"")</f>
        <v/>
      </c>
      <c r="E100" s="91" t="str">
        <f>IFERROR(VLOOKUP($B100,'2a. Staff Data (FTFFT)'!$A:$N,7,0),"")</f>
        <v/>
      </c>
      <c r="F100" s="91" t="str">
        <f>IFERROR(VLOOKUP($B100,'2a. Staff Data (FTFFT)'!$A:$N,8,0),"")</f>
        <v/>
      </c>
      <c r="G100" s="91" t="str">
        <f>IFERROR(VLOOKUP($B100,'2a. Staff Data (FTFFT)'!$A:$N,9,0),"")</f>
        <v/>
      </c>
      <c r="H100" s="91" t="str">
        <f>IFERROR(VLOOKUP($B100,'2a. Staff Data (FTFFT)'!$A:$N,10,0),"")</f>
        <v/>
      </c>
      <c r="I100" s="91" t="str">
        <f>IFERROR(VLOOKUP($B100,'2a. Staff Data (FTFFT)'!$A:$N,11,0),"")</f>
        <v/>
      </c>
      <c r="J100" s="91" t="str">
        <f>IFERROR(VLOOKUP($B100,'2a. Staff Data (FTFFT)'!$A:$N,12,0),"")</f>
        <v/>
      </c>
      <c r="K100" s="91" t="str">
        <f>IFERROR(VLOOKUP($B100,'2a. Staff Data (FTFFT)'!$A:$N,13,0),"")</f>
        <v/>
      </c>
      <c r="L100" s="91" t="str">
        <f>IFERROR(VLOOKUP($B100,'2a. Staff Data (FTFFT)'!$A:$N,14,0),"")</f>
        <v/>
      </c>
      <c r="M100" s="58" t="s">
        <v>1</v>
      </c>
      <c r="N100" s="92"/>
      <c r="O100" s="93"/>
      <c r="P100" s="57"/>
      <c r="Q100" s="97">
        <f t="shared" si="7"/>
        <v>0</v>
      </c>
      <c r="R100" s="31" t="b">
        <f t="shared" si="8"/>
        <v>0</v>
      </c>
      <c r="S100" s="98"/>
    </row>
    <row r="101" spans="1:19" x14ac:dyDescent="0.25">
      <c r="A101" s="90" t="str">
        <f t="shared" si="6"/>
        <v/>
      </c>
      <c r="B101" s="58"/>
      <c r="C101" s="91" t="str">
        <f>IFERROR(VLOOKUP($B101,'2a. Staff Data (FTFFT)'!$A:$N,5,0),"")</f>
        <v/>
      </c>
      <c r="D101" s="91" t="str">
        <f>IFERROR(VLOOKUP($B101,'2a. Staff Data (FTFFT)'!$A:$N,6,0),"")</f>
        <v/>
      </c>
      <c r="E101" s="91" t="str">
        <f>IFERROR(VLOOKUP($B101,'2a. Staff Data (FTFFT)'!$A:$N,7,0),"")</f>
        <v/>
      </c>
      <c r="F101" s="91" t="str">
        <f>IFERROR(VLOOKUP($B101,'2a. Staff Data (FTFFT)'!$A:$N,8,0),"")</f>
        <v/>
      </c>
      <c r="G101" s="91" t="str">
        <f>IFERROR(VLOOKUP($B101,'2a. Staff Data (FTFFT)'!$A:$N,9,0),"")</f>
        <v/>
      </c>
      <c r="H101" s="91" t="str">
        <f>IFERROR(VLOOKUP($B101,'2a. Staff Data (FTFFT)'!$A:$N,10,0),"")</f>
        <v/>
      </c>
      <c r="I101" s="91" t="str">
        <f>IFERROR(VLOOKUP($B101,'2a. Staff Data (FTFFT)'!$A:$N,11,0),"")</f>
        <v/>
      </c>
      <c r="J101" s="91" t="str">
        <f>IFERROR(VLOOKUP($B101,'2a. Staff Data (FTFFT)'!$A:$N,12,0),"")</f>
        <v/>
      </c>
      <c r="K101" s="91" t="str">
        <f>IFERROR(VLOOKUP($B101,'2a. Staff Data (FTFFT)'!$A:$N,13,0),"")</f>
        <v/>
      </c>
      <c r="L101" s="91" t="str">
        <f>IFERROR(VLOOKUP($B101,'2a. Staff Data (FTFFT)'!$A:$N,14,0),"")</f>
        <v/>
      </c>
      <c r="M101" s="58" t="s">
        <v>1</v>
      </c>
      <c r="N101" s="92"/>
      <c r="O101" s="93"/>
      <c r="P101" s="57"/>
      <c r="Q101" s="97">
        <f t="shared" si="7"/>
        <v>0</v>
      </c>
      <c r="R101" s="31" t="b">
        <f t="shared" si="8"/>
        <v>0</v>
      </c>
      <c r="S101" s="98"/>
    </row>
    <row r="102" spans="1:19" x14ac:dyDescent="0.25">
      <c r="A102" s="90" t="str">
        <f t="shared" si="6"/>
        <v/>
      </c>
      <c r="B102" s="58"/>
      <c r="C102" s="91" t="str">
        <f>IFERROR(VLOOKUP($B102,'2a. Staff Data (FTFFT)'!$A:$N,5,0),"")</f>
        <v/>
      </c>
      <c r="D102" s="91" t="str">
        <f>IFERROR(VLOOKUP($B102,'2a. Staff Data (FTFFT)'!$A:$N,6,0),"")</f>
        <v/>
      </c>
      <c r="E102" s="91" t="str">
        <f>IFERROR(VLOOKUP($B102,'2a. Staff Data (FTFFT)'!$A:$N,7,0),"")</f>
        <v/>
      </c>
      <c r="F102" s="91" t="str">
        <f>IFERROR(VLOOKUP($B102,'2a. Staff Data (FTFFT)'!$A:$N,8,0),"")</f>
        <v/>
      </c>
      <c r="G102" s="91" t="str">
        <f>IFERROR(VLOOKUP($B102,'2a. Staff Data (FTFFT)'!$A:$N,9,0),"")</f>
        <v/>
      </c>
      <c r="H102" s="91" t="str">
        <f>IFERROR(VLOOKUP($B102,'2a. Staff Data (FTFFT)'!$A:$N,10,0),"")</f>
        <v/>
      </c>
      <c r="I102" s="91" t="str">
        <f>IFERROR(VLOOKUP($B102,'2a. Staff Data (FTFFT)'!$A:$N,11,0),"")</f>
        <v/>
      </c>
      <c r="J102" s="91" t="str">
        <f>IFERROR(VLOOKUP($B102,'2a. Staff Data (FTFFT)'!$A:$N,12,0),"")</f>
        <v/>
      </c>
      <c r="K102" s="91" t="str">
        <f>IFERROR(VLOOKUP($B102,'2a. Staff Data (FTFFT)'!$A:$N,13,0),"")</f>
        <v/>
      </c>
      <c r="L102" s="91" t="str">
        <f>IFERROR(VLOOKUP($B102,'2a. Staff Data (FTFFT)'!$A:$N,14,0),"")</f>
        <v/>
      </c>
      <c r="M102" s="58" t="s">
        <v>1</v>
      </c>
      <c r="N102" s="92"/>
      <c r="O102" s="93"/>
      <c r="P102" s="57"/>
      <c r="Q102" s="97">
        <f t="shared" si="7"/>
        <v>0</v>
      </c>
      <c r="R102" s="31" t="b">
        <f t="shared" si="8"/>
        <v>0</v>
      </c>
      <c r="S102" s="98"/>
    </row>
    <row r="103" spans="1:19" x14ac:dyDescent="0.25">
      <c r="A103" s="90" t="str">
        <f t="shared" si="6"/>
        <v/>
      </c>
      <c r="B103" s="58"/>
      <c r="C103" s="91" t="str">
        <f>IFERROR(VLOOKUP($B103,'2a. Staff Data (FTFFT)'!$A:$N,5,0),"")</f>
        <v/>
      </c>
      <c r="D103" s="91" t="str">
        <f>IFERROR(VLOOKUP($B103,'2a. Staff Data (FTFFT)'!$A:$N,6,0),"")</f>
        <v/>
      </c>
      <c r="E103" s="91" t="str">
        <f>IFERROR(VLOOKUP($B103,'2a. Staff Data (FTFFT)'!$A:$N,7,0),"")</f>
        <v/>
      </c>
      <c r="F103" s="91" t="str">
        <f>IFERROR(VLOOKUP($B103,'2a. Staff Data (FTFFT)'!$A:$N,8,0),"")</f>
        <v/>
      </c>
      <c r="G103" s="91" t="str">
        <f>IFERROR(VLOOKUP($B103,'2a. Staff Data (FTFFT)'!$A:$N,9,0),"")</f>
        <v/>
      </c>
      <c r="H103" s="91" t="str">
        <f>IFERROR(VLOOKUP($B103,'2a. Staff Data (FTFFT)'!$A:$N,10,0),"")</f>
        <v/>
      </c>
      <c r="I103" s="91" t="str">
        <f>IFERROR(VLOOKUP($B103,'2a. Staff Data (FTFFT)'!$A:$N,11,0),"")</f>
        <v/>
      </c>
      <c r="J103" s="91" t="str">
        <f>IFERROR(VLOOKUP($B103,'2a. Staff Data (FTFFT)'!$A:$N,12,0),"")</f>
        <v/>
      </c>
      <c r="K103" s="91" t="str">
        <f>IFERROR(VLOOKUP($B103,'2a. Staff Data (FTFFT)'!$A:$N,13,0),"")</f>
        <v/>
      </c>
      <c r="L103" s="91" t="str">
        <f>IFERROR(VLOOKUP($B103,'2a. Staff Data (FTFFT)'!$A:$N,14,0),"")</f>
        <v/>
      </c>
      <c r="M103" s="58" t="s">
        <v>1</v>
      </c>
      <c r="N103" s="92"/>
      <c r="O103" s="93"/>
      <c r="P103" s="57"/>
      <c r="Q103" s="97">
        <f t="shared" si="7"/>
        <v>0</v>
      </c>
      <c r="R103" s="31" t="b">
        <f t="shared" si="8"/>
        <v>0</v>
      </c>
      <c r="S103" s="98"/>
    </row>
    <row r="104" spans="1:19" x14ac:dyDescent="0.25">
      <c r="A104" s="90" t="str">
        <f t="shared" si="6"/>
        <v/>
      </c>
      <c r="B104" s="58"/>
      <c r="C104" s="91" t="str">
        <f>IFERROR(VLOOKUP($B104,'2a. Staff Data (FTFFT)'!$A:$N,5,0),"")</f>
        <v/>
      </c>
      <c r="D104" s="91" t="str">
        <f>IFERROR(VLOOKUP($B104,'2a. Staff Data (FTFFT)'!$A:$N,6,0),"")</f>
        <v/>
      </c>
      <c r="E104" s="91" t="str">
        <f>IFERROR(VLOOKUP($B104,'2a. Staff Data (FTFFT)'!$A:$N,7,0),"")</f>
        <v/>
      </c>
      <c r="F104" s="91" t="str">
        <f>IFERROR(VLOOKUP($B104,'2a. Staff Data (FTFFT)'!$A:$N,8,0),"")</f>
        <v/>
      </c>
      <c r="G104" s="91" t="str">
        <f>IFERROR(VLOOKUP($B104,'2a. Staff Data (FTFFT)'!$A:$N,9,0),"")</f>
        <v/>
      </c>
      <c r="H104" s="91" t="str">
        <f>IFERROR(VLOOKUP($B104,'2a. Staff Data (FTFFT)'!$A:$N,10,0),"")</f>
        <v/>
      </c>
      <c r="I104" s="91" t="str">
        <f>IFERROR(VLOOKUP($B104,'2a. Staff Data (FTFFT)'!$A:$N,11,0),"")</f>
        <v/>
      </c>
      <c r="J104" s="91" t="str">
        <f>IFERROR(VLOOKUP($B104,'2a. Staff Data (FTFFT)'!$A:$N,12,0),"")</f>
        <v/>
      </c>
      <c r="K104" s="91" t="str">
        <f>IFERROR(VLOOKUP($B104,'2a. Staff Data (FTFFT)'!$A:$N,13,0),"")</f>
        <v/>
      </c>
      <c r="L104" s="91" t="str">
        <f>IFERROR(VLOOKUP($B104,'2a. Staff Data (FTFFT)'!$A:$N,14,0),"")</f>
        <v/>
      </c>
      <c r="M104" s="58" t="s">
        <v>1</v>
      </c>
      <c r="N104" s="92"/>
      <c r="O104" s="93"/>
      <c r="P104" s="57"/>
      <c r="Q104" s="97">
        <f t="shared" si="7"/>
        <v>0</v>
      </c>
      <c r="R104" s="31" t="b">
        <f t="shared" si="8"/>
        <v>0</v>
      </c>
      <c r="S104" s="98"/>
    </row>
    <row r="105" spans="1:19" x14ac:dyDescent="0.25">
      <c r="A105" s="90" t="str">
        <f t="shared" si="6"/>
        <v/>
      </c>
      <c r="B105" s="58"/>
      <c r="C105" s="91" t="str">
        <f>IFERROR(VLOOKUP($B105,'2a. Staff Data (FTFFT)'!$A:$N,5,0),"")</f>
        <v/>
      </c>
      <c r="D105" s="91" t="str">
        <f>IFERROR(VLOOKUP($B105,'2a. Staff Data (FTFFT)'!$A:$N,6,0),"")</f>
        <v/>
      </c>
      <c r="E105" s="91" t="str">
        <f>IFERROR(VLOOKUP($B105,'2a. Staff Data (FTFFT)'!$A:$N,7,0),"")</f>
        <v/>
      </c>
      <c r="F105" s="91" t="str">
        <f>IFERROR(VLOOKUP($B105,'2a. Staff Data (FTFFT)'!$A:$N,8,0),"")</f>
        <v/>
      </c>
      <c r="G105" s="91" t="str">
        <f>IFERROR(VLOOKUP($B105,'2a. Staff Data (FTFFT)'!$A:$N,9,0),"")</f>
        <v/>
      </c>
      <c r="H105" s="91" t="str">
        <f>IFERROR(VLOOKUP($B105,'2a. Staff Data (FTFFT)'!$A:$N,10,0),"")</f>
        <v/>
      </c>
      <c r="I105" s="91" t="str">
        <f>IFERROR(VLOOKUP($B105,'2a. Staff Data (FTFFT)'!$A:$N,11,0),"")</f>
        <v/>
      </c>
      <c r="J105" s="91" t="str">
        <f>IFERROR(VLOOKUP($B105,'2a. Staff Data (FTFFT)'!$A:$N,12,0),"")</f>
        <v/>
      </c>
      <c r="K105" s="91" t="str">
        <f>IFERROR(VLOOKUP($B105,'2a. Staff Data (FTFFT)'!$A:$N,13,0),"")</f>
        <v/>
      </c>
      <c r="L105" s="91" t="str">
        <f>IFERROR(VLOOKUP($B105,'2a. Staff Data (FTFFT)'!$A:$N,14,0),"")</f>
        <v/>
      </c>
      <c r="M105" s="58" t="s">
        <v>1</v>
      </c>
      <c r="N105" s="92"/>
      <c r="O105" s="93"/>
      <c r="P105" s="57"/>
      <c r="Q105" s="97">
        <f t="shared" si="7"/>
        <v>0</v>
      </c>
      <c r="R105" s="31" t="b">
        <f t="shared" si="8"/>
        <v>0</v>
      </c>
      <c r="S105" s="98"/>
    </row>
    <row r="106" spans="1:19" x14ac:dyDescent="0.25">
      <c r="A106" s="90" t="str">
        <f t="shared" si="6"/>
        <v/>
      </c>
      <c r="B106" s="58"/>
      <c r="C106" s="91" t="str">
        <f>IFERROR(VLOOKUP($B106,'2a. Staff Data (FTFFT)'!$A:$N,5,0),"")</f>
        <v/>
      </c>
      <c r="D106" s="91" t="str">
        <f>IFERROR(VLOOKUP($B106,'2a. Staff Data (FTFFT)'!$A:$N,6,0),"")</f>
        <v/>
      </c>
      <c r="E106" s="91" t="str">
        <f>IFERROR(VLOOKUP($B106,'2a. Staff Data (FTFFT)'!$A:$N,7,0),"")</f>
        <v/>
      </c>
      <c r="F106" s="91" t="str">
        <f>IFERROR(VLOOKUP($B106,'2a. Staff Data (FTFFT)'!$A:$N,8,0),"")</f>
        <v/>
      </c>
      <c r="G106" s="91" t="str">
        <f>IFERROR(VLOOKUP($B106,'2a. Staff Data (FTFFT)'!$A:$N,9,0),"")</f>
        <v/>
      </c>
      <c r="H106" s="91" t="str">
        <f>IFERROR(VLOOKUP($B106,'2a. Staff Data (FTFFT)'!$A:$N,10,0),"")</f>
        <v/>
      </c>
      <c r="I106" s="91" t="str">
        <f>IFERROR(VLOOKUP($B106,'2a. Staff Data (FTFFT)'!$A:$N,11,0),"")</f>
        <v/>
      </c>
      <c r="J106" s="91" t="str">
        <f>IFERROR(VLOOKUP($B106,'2a. Staff Data (FTFFT)'!$A:$N,12,0),"")</f>
        <v/>
      </c>
      <c r="K106" s="91" t="str">
        <f>IFERROR(VLOOKUP($B106,'2a. Staff Data (FTFFT)'!$A:$N,13,0),"")</f>
        <v/>
      </c>
      <c r="L106" s="91" t="str">
        <f>IFERROR(VLOOKUP($B106,'2a. Staff Data (FTFFT)'!$A:$N,14,0),"")</f>
        <v/>
      </c>
      <c r="M106" s="58" t="s">
        <v>1</v>
      </c>
      <c r="N106" s="92"/>
      <c r="O106" s="93"/>
      <c r="P106" s="57"/>
      <c r="Q106" s="97">
        <f t="shared" ref="Q106:Q137" si="9">SUMIF($B:$B,$B106,$P:$P)</f>
        <v>0</v>
      </c>
      <c r="R106" s="31" t="b">
        <f t="shared" ref="R106:R137" si="10">IF(Q106&gt;1,"This staff member has a total FTE exceeding 1. Please check the rows are correctly populated",IF(Q106="",""))</f>
        <v>0</v>
      </c>
      <c r="S106" s="98"/>
    </row>
    <row r="107" spans="1:19" x14ac:dyDescent="0.25">
      <c r="A107" s="90" t="str">
        <f t="shared" si="6"/>
        <v/>
      </c>
      <c r="B107" s="58"/>
      <c r="C107" s="91" t="str">
        <f>IFERROR(VLOOKUP($B107,'2a. Staff Data (FTFFT)'!$A:$N,5,0),"")</f>
        <v/>
      </c>
      <c r="D107" s="91" t="str">
        <f>IFERROR(VLOOKUP($B107,'2a. Staff Data (FTFFT)'!$A:$N,6,0),"")</f>
        <v/>
      </c>
      <c r="E107" s="91" t="str">
        <f>IFERROR(VLOOKUP($B107,'2a. Staff Data (FTFFT)'!$A:$N,7,0),"")</f>
        <v/>
      </c>
      <c r="F107" s="91" t="str">
        <f>IFERROR(VLOOKUP($B107,'2a. Staff Data (FTFFT)'!$A:$N,8,0),"")</f>
        <v/>
      </c>
      <c r="G107" s="91" t="str">
        <f>IFERROR(VLOOKUP($B107,'2a. Staff Data (FTFFT)'!$A:$N,9,0),"")</f>
        <v/>
      </c>
      <c r="H107" s="91" t="str">
        <f>IFERROR(VLOOKUP($B107,'2a. Staff Data (FTFFT)'!$A:$N,10,0),"")</f>
        <v/>
      </c>
      <c r="I107" s="91" t="str">
        <f>IFERROR(VLOOKUP($B107,'2a. Staff Data (FTFFT)'!$A:$N,11,0),"")</f>
        <v/>
      </c>
      <c r="J107" s="91" t="str">
        <f>IFERROR(VLOOKUP($B107,'2a. Staff Data (FTFFT)'!$A:$N,12,0),"")</f>
        <v/>
      </c>
      <c r="K107" s="91" t="str">
        <f>IFERROR(VLOOKUP($B107,'2a. Staff Data (FTFFT)'!$A:$N,13,0),"")</f>
        <v/>
      </c>
      <c r="L107" s="91" t="str">
        <f>IFERROR(VLOOKUP($B107,'2a. Staff Data (FTFFT)'!$A:$N,14,0),"")</f>
        <v/>
      </c>
      <c r="M107" s="58" t="s">
        <v>1</v>
      </c>
      <c r="N107" s="92"/>
      <c r="O107" s="93"/>
      <c r="P107" s="57"/>
      <c r="Q107" s="97">
        <f t="shared" si="9"/>
        <v>0</v>
      </c>
      <c r="R107" s="31" t="b">
        <f t="shared" si="10"/>
        <v>0</v>
      </c>
      <c r="S107" s="98"/>
    </row>
    <row r="108" spans="1:19" x14ac:dyDescent="0.25">
      <c r="A108" s="90" t="str">
        <f t="shared" si="6"/>
        <v/>
      </c>
      <c r="B108" s="58"/>
      <c r="C108" s="91" t="str">
        <f>IFERROR(VLOOKUP($B108,'2a. Staff Data (FTFFT)'!$A:$N,5,0),"")</f>
        <v/>
      </c>
      <c r="D108" s="91" t="str">
        <f>IFERROR(VLOOKUP($B108,'2a. Staff Data (FTFFT)'!$A:$N,6,0),"")</f>
        <v/>
      </c>
      <c r="E108" s="91" t="str">
        <f>IFERROR(VLOOKUP($B108,'2a. Staff Data (FTFFT)'!$A:$N,7,0),"")</f>
        <v/>
      </c>
      <c r="F108" s="91" t="str">
        <f>IFERROR(VLOOKUP($B108,'2a. Staff Data (FTFFT)'!$A:$N,8,0),"")</f>
        <v/>
      </c>
      <c r="G108" s="91" t="str">
        <f>IFERROR(VLOOKUP($B108,'2a. Staff Data (FTFFT)'!$A:$N,9,0),"")</f>
        <v/>
      </c>
      <c r="H108" s="91" t="str">
        <f>IFERROR(VLOOKUP($B108,'2a. Staff Data (FTFFT)'!$A:$N,10,0),"")</f>
        <v/>
      </c>
      <c r="I108" s="91" t="str">
        <f>IFERROR(VLOOKUP($B108,'2a. Staff Data (FTFFT)'!$A:$N,11,0),"")</f>
        <v/>
      </c>
      <c r="J108" s="91" t="str">
        <f>IFERROR(VLOOKUP($B108,'2a. Staff Data (FTFFT)'!$A:$N,12,0),"")</f>
        <v/>
      </c>
      <c r="K108" s="91" t="str">
        <f>IFERROR(VLOOKUP($B108,'2a. Staff Data (FTFFT)'!$A:$N,13,0),"")</f>
        <v/>
      </c>
      <c r="L108" s="91" t="str">
        <f>IFERROR(VLOOKUP($B108,'2a. Staff Data (FTFFT)'!$A:$N,14,0),"")</f>
        <v/>
      </c>
      <c r="M108" s="58" t="s">
        <v>1</v>
      </c>
      <c r="N108" s="92"/>
      <c r="O108" s="93"/>
      <c r="P108" s="57"/>
      <c r="Q108" s="97">
        <f t="shared" si="9"/>
        <v>0</v>
      </c>
      <c r="R108" s="31" t="b">
        <f t="shared" si="10"/>
        <v>0</v>
      </c>
      <c r="S108" s="98"/>
    </row>
    <row r="109" spans="1:19" x14ac:dyDescent="0.25">
      <c r="A109" s="90" t="str">
        <f t="shared" si="6"/>
        <v/>
      </c>
      <c r="B109" s="58"/>
      <c r="C109" s="91" t="str">
        <f>IFERROR(VLOOKUP($B109,'2a. Staff Data (FTFFT)'!$A:$N,5,0),"")</f>
        <v/>
      </c>
      <c r="D109" s="91" t="str">
        <f>IFERROR(VLOOKUP($B109,'2a. Staff Data (FTFFT)'!$A:$N,6,0),"")</f>
        <v/>
      </c>
      <c r="E109" s="91" t="str">
        <f>IFERROR(VLOOKUP($B109,'2a. Staff Data (FTFFT)'!$A:$N,7,0),"")</f>
        <v/>
      </c>
      <c r="F109" s="91" t="str">
        <f>IFERROR(VLOOKUP($B109,'2a. Staff Data (FTFFT)'!$A:$N,8,0),"")</f>
        <v/>
      </c>
      <c r="G109" s="91" t="str">
        <f>IFERROR(VLOOKUP($B109,'2a. Staff Data (FTFFT)'!$A:$N,9,0),"")</f>
        <v/>
      </c>
      <c r="H109" s="91" t="str">
        <f>IFERROR(VLOOKUP($B109,'2a. Staff Data (FTFFT)'!$A:$N,10,0),"")</f>
        <v/>
      </c>
      <c r="I109" s="91" t="str">
        <f>IFERROR(VLOOKUP($B109,'2a. Staff Data (FTFFT)'!$A:$N,11,0),"")</f>
        <v/>
      </c>
      <c r="J109" s="91" t="str">
        <f>IFERROR(VLOOKUP($B109,'2a. Staff Data (FTFFT)'!$A:$N,12,0),"")</f>
        <v/>
      </c>
      <c r="K109" s="91" t="str">
        <f>IFERROR(VLOOKUP($B109,'2a. Staff Data (FTFFT)'!$A:$N,13,0),"")</f>
        <v/>
      </c>
      <c r="L109" s="91" t="str">
        <f>IFERROR(VLOOKUP($B109,'2a. Staff Data (FTFFT)'!$A:$N,14,0),"")</f>
        <v/>
      </c>
      <c r="M109" s="58" t="s">
        <v>1</v>
      </c>
      <c r="N109" s="92"/>
      <c r="O109" s="93"/>
      <c r="P109" s="57"/>
      <c r="Q109" s="97">
        <f t="shared" si="9"/>
        <v>0</v>
      </c>
      <c r="R109" s="31" t="b">
        <f t="shared" si="10"/>
        <v>0</v>
      </c>
      <c r="S109" s="98"/>
    </row>
    <row r="110" spans="1:19" x14ac:dyDescent="0.25">
      <c r="A110" s="90" t="str">
        <f t="shared" si="6"/>
        <v/>
      </c>
      <c r="B110" s="58"/>
      <c r="C110" s="91" t="str">
        <f>IFERROR(VLOOKUP($B110,'2a. Staff Data (FTFFT)'!$A:$N,5,0),"")</f>
        <v/>
      </c>
      <c r="D110" s="91" t="str">
        <f>IFERROR(VLOOKUP($B110,'2a. Staff Data (FTFFT)'!$A:$N,6,0),"")</f>
        <v/>
      </c>
      <c r="E110" s="91" t="str">
        <f>IFERROR(VLOOKUP($B110,'2a. Staff Data (FTFFT)'!$A:$N,7,0),"")</f>
        <v/>
      </c>
      <c r="F110" s="91" t="str">
        <f>IFERROR(VLOOKUP($B110,'2a. Staff Data (FTFFT)'!$A:$N,8,0),"")</f>
        <v/>
      </c>
      <c r="G110" s="91" t="str">
        <f>IFERROR(VLOOKUP($B110,'2a. Staff Data (FTFFT)'!$A:$N,9,0),"")</f>
        <v/>
      </c>
      <c r="H110" s="91" t="str">
        <f>IFERROR(VLOOKUP($B110,'2a. Staff Data (FTFFT)'!$A:$N,10,0),"")</f>
        <v/>
      </c>
      <c r="I110" s="91" t="str">
        <f>IFERROR(VLOOKUP($B110,'2a. Staff Data (FTFFT)'!$A:$N,11,0),"")</f>
        <v/>
      </c>
      <c r="J110" s="91" t="str">
        <f>IFERROR(VLOOKUP($B110,'2a. Staff Data (FTFFT)'!$A:$N,12,0),"")</f>
        <v/>
      </c>
      <c r="K110" s="91" t="str">
        <f>IFERROR(VLOOKUP($B110,'2a. Staff Data (FTFFT)'!$A:$N,13,0),"")</f>
        <v/>
      </c>
      <c r="L110" s="91" t="str">
        <f>IFERROR(VLOOKUP($B110,'2a. Staff Data (FTFFT)'!$A:$N,14,0),"")</f>
        <v/>
      </c>
      <c r="M110" s="58" t="s">
        <v>1</v>
      </c>
      <c r="N110" s="92"/>
      <c r="O110" s="93"/>
      <c r="P110" s="57"/>
      <c r="Q110" s="97">
        <f t="shared" si="9"/>
        <v>0</v>
      </c>
      <c r="R110" s="31" t="b">
        <f t="shared" si="10"/>
        <v>0</v>
      </c>
      <c r="S110" s="98"/>
    </row>
    <row r="111" spans="1:19" x14ac:dyDescent="0.25">
      <c r="A111" s="90" t="str">
        <f t="shared" si="6"/>
        <v/>
      </c>
      <c r="B111" s="58"/>
      <c r="C111" s="91" t="str">
        <f>IFERROR(VLOOKUP($B111,'2a. Staff Data (FTFFT)'!$A:$N,5,0),"")</f>
        <v/>
      </c>
      <c r="D111" s="91" t="str">
        <f>IFERROR(VLOOKUP($B111,'2a. Staff Data (FTFFT)'!$A:$N,6,0),"")</f>
        <v/>
      </c>
      <c r="E111" s="91" t="str">
        <f>IFERROR(VLOOKUP($B111,'2a. Staff Data (FTFFT)'!$A:$N,7,0),"")</f>
        <v/>
      </c>
      <c r="F111" s="91" t="str">
        <f>IFERROR(VLOOKUP($B111,'2a. Staff Data (FTFFT)'!$A:$N,8,0),"")</f>
        <v/>
      </c>
      <c r="G111" s="91" t="str">
        <f>IFERROR(VLOOKUP($B111,'2a. Staff Data (FTFFT)'!$A:$N,9,0),"")</f>
        <v/>
      </c>
      <c r="H111" s="91" t="str">
        <f>IFERROR(VLOOKUP($B111,'2a. Staff Data (FTFFT)'!$A:$N,10,0),"")</f>
        <v/>
      </c>
      <c r="I111" s="91" t="str">
        <f>IFERROR(VLOOKUP($B111,'2a. Staff Data (FTFFT)'!$A:$N,11,0),"")</f>
        <v/>
      </c>
      <c r="J111" s="91" t="str">
        <f>IFERROR(VLOOKUP($B111,'2a. Staff Data (FTFFT)'!$A:$N,12,0),"")</f>
        <v/>
      </c>
      <c r="K111" s="91" t="str">
        <f>IFERROR(VLOOKUP($B111,'2a. Staff Data (FTFFT)'!$A:$N,13,0),"")</f>
        <v/>
      </c>
      <c r="L111" s="91" t="str">
        <f>IFERROR(VLOOKUP($B111,'2a. Staff Data (FTFFT)'!$A:$N,14,0),"")</f>
        <v/>
      </c>
      <c r="M111" s="58" t="s">
        <v>1</v>
      </c>
      <c r="N111" s="92"/>
      <c r="O111" s="93"/>
      <c r="P111" s="57"/>
      <c r="Q111" s="97">
        <f t="shared" si="9"/>
        <v>0</v>
      </c>
      <c r="R111" s="31" t="b">
        <f t="shared" si="10"/>
        <v>0</v>
      </c>
      <c r="S111" s="98"/>
    </row>
    <row r="112" spans="1:19" x14ac:dyDescent="0.25">
      <c r="A112" s="90" t="str">
        <f t="shared" si="6"/>
        <v/>
      </c>
      <c r="B112" s="58"/>
      <c r="C112" s="91" t="str">
        <f>IFERROR(VLOOKUP($B112,'2a. Staff Data (FTFFT)'!$A:$N,5,0),"")</f>
        <v/>
      </c>
      <c r="D112" s="91" t="str">
        <f>IFERROR(VLOOKUP($B112,'2a. Staff Data (FTFFT)'!$A:$N,6,0),"")</f>
        <v/>
      </c>
      <c r="E112" s="91" t="str">
        <f>IFERROR(VLOOKUP($B112,'2a. Staff Data (FTFFT)'!$A:$N,7,0),"")</f>
        <v/>
      </c>
      <c r="F112" s="91" t="str">
        <f>IFERROR(VLOOKUP($B112,'2a. Staff Data (FTFFT)'!$A:$N,8,0),"")</f>
        <v/>
      </c>
      <c r="G112" s="91" t="str">
        <f>IFERROR(VLOOKUP($B112,'2a. Staff Data (FTFFT)'!$A:$N,9,0),"")</f>
        <v/>
      </c>
      <c r="H112" s="91" t="str">
        <f>IFERROR(VLOOKUP($B112,'2a. Staff Data (FTFFT)'!$A:$N,10,0),"")</f>
        <v/>
      </c>
      <c r="I112" s="91" t="str">
        <f>IFERROR(VLOOKUP($B112,'2a. Staff Data (FTFFT)'!$A:$N,11,0),"")</f>
        <v/>
      </c>
      <c r="J112" s="91" t="str">
        <f>IFERROR(VLOOKUP($B112,'2a. Staff Data (FTFFT)'!$A:$N,12,0),"")</f>
        <v/>
      </c>
      <c r="K112" s="91" t="str">
        <f>IFERROR(VLOOKUP($B112,'2a. Staff Data (FTFFT)'!$A:$N,13,0),"")</f>
        <v/>
      </c>
      <c r="L112" s="91" t="str">
        <f>IFERROR(VLOOKUP($B112,'2a. Staff Data (FTFFT)'!$A:$N,14,0),"")</f>
        <v/>
      </c>
      <c r="M112" s="58" t="s">
        <v>1</v>
      </c>
      <c r="N112" s="92"/>
      <c r="O112" s="93"/>
      <c r="P112" s="57"/>
      <c r="Q112" s="97">
        <f t="shared" si="9"/>
        <v>0</v>
      </c>
      <c r="R112" s="31" t="b">
        <f t="shared" si="10"/>
        <v>0</v>
      </c>
      <c r="S112" s="98"/>
    </row>
    <row r="113" spans="1:19" x14ac:dyDescent="0.25">
      <c r="A113" s="90" t="str">
        <f t="shared" si="6"/>
        <v/>
      </c>
      <c r="B113" s="58"/>
      <c r="C113" s="91" t="str">
        <f>IFERROR(VLOOKUP($B113,'2a. Staff Data (FTFFT)'!$A:$N,5,0),"")</f>
        <v/>
      </c>
      <c r="D113" s="91" t="str">
        <f>IFERROR(VLOOKUP($B113,'2a. Staff Data (FTFFT)'!$A:$N,6,0),"")</f>
        <v/>
      </c>
      <c r="E113" s="91" t="str">
        <f>IFERROR(VLOOKUP($B113,'2a. Staff Data (FTFFT)'!$A:$N,7,0),"")</f>
        <v/>
      </c>
      <c r="F113" s="91" t="str">
        <f>IFERROR(VLOOKUP($B113,'2a. Staff Data (FTFFT)'!$A:$N,8,0),"")</f>
        <v/>
      </c>
      <c r="G113" s="91" t="str">
        <f>IFERROR(VLOOKUP($B113,'2a. Staff Data (FTFFT)'!$A:$N,9,0),"")</f>
        <v/>
      </c>
      <c r="H113" s="91" t="str">
        <f>IFERROR(VLOOKUP($B113,'2a. Staff Data (FTFFT)'!$A:$N,10,0),"")</f>
        <v/>
      </c>
      <c r="I113" s="91" t="str">
        <f>IFERROR(VLOOKUP($B113,'2a. Staff Data (FTFFT)'!$A:$N,11,0),"")</f>
        <v/>
      </c>
      <c r="J113" s="91" t="str">
        <f>IFERROR(VLOOKUP($B113,'2a. Staff Data (FTFFT)'!$A:$N,12,0),"")</f>
        <v/>
      </c>
      <c r="K113" s="91" t="str">
        <f>IFERROR(VLOOKUP($B113,'2a. Staff Data (FTFFT)'!$A:$N,13,0),"")</f>
        <v/>
      </c>
      <c r="L113" s="91" t="str">
        <f>IFERROR(VLOOKUP($B113,'2a. Staff Data (FTFFT)'!$A:$N,14,0),"")</f>
        <v/>
      </c>
      <c r="M113" s="58" t="s">
        <v>1</v>
      </c>
      <c r="N113" s="92"/>
      <c r="O113" s="93"/>
      <c r="P113" s="57"/>
      <c r="Q113" s="97">
        <f t="shared" si="9"/>
        <v>0</v>
      </c>
      <c r="R113" s="31" t="b">
        <f t="shared" si="10"/>
        <v>0</v>
      </c>
      <c r="S113" s="98"/>
    </row>
    <row r="114" spans="1:19" x14ac:dyDescent="0.25">
      <c r="A114" s="90" t="str">
        <f t="shared" si="6"/>
        <v/>
      </c>
      <c r="B114" s="58"/>
      <c r="C114" s="91" t="str">
        <f>IFERROR(VLOOKUP($B114,'2a. Staff Data (FTFFT)'!$A:$N,5,0),"")</f>
        <v/>
      </c>
      <c r="D114" s="91" t="str">
        <f>IFERROR(VLOOKUP($B114,'2a. Staff Data (FTFFT)'!$A:$N,6,0),"")</f>
        <v/>
      </c>
      <c r="E114" s="91" t="str">
        <f>IFERROR(VLOOKUP($B114,'2a. Staff Data (FTFFT)'!$A:$N,7,0),"")</f>
        <v/>
      </c>
      <c r="F114" s="91" t="str">
        <f>IFERROR(VLOOKUP($B114,'2a. Staff Data (FTFFT)'!$A:$N,8,0),"")</f>
        <v/>
      </c>
      <c r="G114" s="91" t="str">
        <f>IFERROR(VLOOKUP($B114,'2a. Staff Data (FTFFT)'!$A:$N,9,0),"")</f>
        <v/>
      </c>
      <c r="H114" s="91" t="str">
        <f>IFERROR(VLOOKUP($B114,'2a. Staff Data (FTFFT)'!$A:$N,10,0),"")</f>
        <v/>
      </c>
      <c r="I114" s="91" t="str">
        <f>IFERROR(VLOOKUP($B114,'2a. Staff Data (FTFFT)'!$A:$N,11,0),"")</f>
        <v/>
      </c>
      <c r="J114" s="91" t="str">
        <f>IFERROR(VLOOKUP($B114,'2a. Staff Data (FTFFT)'!$A:$N,12,0),"")</f>
        <v/>
      </c>
      <c r="K114" s="91" t="str">
        <f>IFERROR(VLOOKUP($B114,'2a. Staff Data (FTFFT)'!$A:$N,13,0),"")</f>
        <v/>
      </c>
      <c r="L114" s="91" t="str">
        <f>IFERROR(VLOOKUP($B114,'2a. Staff Data (FTFFT)'!$A:$N,14,0),"")</f>
        <v/>
      </c>
      <c r="M114" s="58" t="s">
        <v>1</v>
      </c>
      <c r="N114" s="92"/>
      <c r="O114" s="93"/>
      <c r="P114" s="57"/>
      <c r="Q114" s="97">
        <f t="shared" si="9"/>
        <v>0</v>
      </c>
      <c r="R114" s="31" t="b">
        <f t="shared" si="10"/>
        <v>0</v>
      </c>
      <c r="S114" s="98"/>
    </row>
    <row r="115" spans="1:19" x14ac:dyDescent="0.25">
      <c r="A115" s="90" t="str">
        <f t="shared" si="6"/>
        <v/>
      </c>
      <c r="B115" s="58"/>
      <c r="C115" s="91" t="str">
        <f>IFERROR(VLOOKUP($B115,'2a. Staff Data (FTFFT)'!$A:$N,5,0),"")</f>
        <v/>
      </c>
      <c r="D115" s="91" t="str">
        <f>IFERROR(VLOOKUP($B115,'2a. Staff Data (FTFFT)'!$A:$N,6,0),"")</f>
        <v/>
      </c>
      <c r="E115" s="91" t="str">
        <f>IFERROR(VLOOKUP($B115,'2a. Staff Data (FTFFT)'!$A:$N,7,0),"")</f>
        <v/>
      </c>
      <c r="F115" s="91" t="str">
        <f>IFERROR(VLOOKUP($B115,'2a. Staff Data (FTFFT)'!$A:$N,8,0),"")</f>
        <v/>
      </c>
      <c r="G115" s="91" t="str">
        <f>IFERROR(VLOOKUP($B115,'2a. Staff Data (FTFFT)'!$A:$N,9,0),"")</f>
        <v/>
      </c>
      <c r="H115" s="91" t="str">
        <f>IFERROR(VLOOKUP($B115,'2a. Staff Data (FTFFT)'!$A:$N,10,0),"")</f>
        <v/>
      </c>
      <c r="I115" s="91" t="str">
        <f>IFERROR(VLOOKUP($B115,'2a. Staff Data (FTFFT)'!$A:$N,11,0),"")</f>
        <v/>
      </c>
      <c r="J115" s="91" t="str">
        <f>IFERROR(VLOOKUP($B115,'2a. Staff Data (FTFFT)'!$A:$N,12,0),"")</f>
        <v/>
      </c>
      <c r="K115" s="91" t="str">
        <f>IFERROR(VLOOKUP($B115,'2a. Staff Data (FTFFT)'!$A:$N,13,0),"")</f>
        <v/>
      </c>
      <c r="L115" s="91" t="str">
        <f>IFERROR(VLOOKUP($B115,'2a. Staff Data (FTFFT)'!$A:$N,14,0),"")</f>
        <v/>
      </c>
      <c r="M115" s="58" t="s">
        <v>1</v>
      </c>
      <c r="N115" s="92"/>
      <c r="O115" s="93"/>
      <c r="P115" s="57"/>
      <c r="Q115" s="97">
        <f t="shared" si="9"/>
        <v>0</v>
      </c>
      <c r="R115" s="31" t="b">
        <f t="shared" si="10"/>
        <v>0</v>
      </c>
      <c r="S115" s="98"/>
    </row>
    <row r="116" spans="1:19" x14ac:dyDescent="0.25">
      <c r="A116" s="90" t="str">
        <f t="shared" si="6"/>
        <v/>
      </c>
      <c r="B116" s="58"/>
      <c r="C116" s="91" t="str">
        <f>IFERROR(VLOOKUP($B116,'2a. Staff Data (FTFFT)'!$A:$N,5,0),"")</f>
        <v/>
      </c>
      <c r="D116" s="91" t="str">
        <f>IFERROR(VLOOKUP($B116,'2a. Staff Data (FTFFT)'!$A:$N,6,0),"")</f>
        <v/>
      </c>
      <c r="E116" s="91" t="str">
        <f>IFERROR(VLOOKUP($B116,'2a. Staff Data (FTFFT)'!$A:$N,7,0),"")</f>
        <v/>
      </c>
      <c r="F116" s="91" t="str">
        <f>IFERROR(VLOOKUP($B116,'2a. Staff Data (FTFFT)'!$A:$N,8,0),"")</f>
        <v/>
      </c>
      <c r="G116" s="91" t="str">
        <f>IFERROR(VLOOKUP($B116,'2a. Staff Data (FTFFT)'!$A:$N,9,0),"")</f>
        <v/>
      </c>
      <c r="H116" s="91" t="str">
        <f>IFERROR(VLOOKUP($B116,'2a. Staff Data (FTFFT)'!$A:$N,10,0),"")</f>
        <v/>
      </c>
      <c r="I116" s="91" t="str">
        <f>IFERROR(VLOOKUP($B116,'2a. Staff Data (FTFFT)'!$A:$N,11,0),"")</f>
        <v/>
      </c>
      <c r="J116" s="91" t="str">
        <f>IFERROR(VLOOKUP($B116,'2a. Staff Data (FTFFT)'!$A:$N,12,0),"")</f>
        <v/>
      </c>
      <c r="K116" s="91" t="str">
        <f>IFERROR(VLOOKUP($B116,'2a. Staff Data (FTFFT)'!$A:$N,13,0),"")</f>
        <v/>
      </c>
      <c r="L116" s="91" t="str">
        <f>IFERROR(VLOOKUP($B116,'2a. Staff Data (FTFFT)'!$A:$N,14,0),"")</f>
        <v/>
      </c>
      <c r="M116" s="58" t="s">
        <v>1</v>
      </c>
      <c r="N116" s="92"/>
      <c r="O116" s="93"/>
      <c r="P116" s="57"/>
      <c r="Q116" s="97">
        <f t="shared" si="9"/>
        <v>0</v>
      </c>
      <c r="R116" s="31" t="b">
        <f t="shared" si="10"/>
        <v>0</v>
      </c>
      <c r="S116" s="98"/>
    </row>
    <row r="117" spans="1:19" x14ac:dyDescent="0.25">
      <c r="A117" s="90" t="str">
        <f t="shared" si="6"/>
        <v/>
      </c>
      <c r="B117" s="58"/>
      <c r="C117" s="91" t="str">
        <f>IFERROR(VLOOKUP($B117,'2a. Staff Data (FTFFT)'!$A:$N,5,0),"")</f>
        <v/>
      </c>
      <c r="D117" s="91" t="str">
        <f>IFERROR(VLOOKUP($B117,'2a. Staff Data (FTFFT)'!$A:$N,6,0),"")</f>
        <v/>
      </c>
      <c r="E117" s="91" t="str">
        <f>IFERROR(VLOOKUP($B117,'2a. Staff Data (FTFFT)'!$A:$N,7,0),"")</f>
        <v/>
      </c>
      <c r="F117" s="91" t="str">
        <f>IFERROR(VLOOKUP($B117,'2a. Staff Data (FTFFT)'!$A:$N,8,0),"")</f>
        <v/>
      </c>
      <c r="G117" s="91" t="str">
        <f>IFERROR(VLOOKUP($B117,'2a. Staff Data (FTFFT)'!$A:$N,9,0),"")</f>
        <v/>
      </c>
      <c r="H117" s="91" t="str">
        <f>IFERROR(VLOOKUP($B117,'2a. Staff Data (FTFFT)'!$A:$N,10,0),"")</f>
        <v/>
      </c>
      <c r="I117" s="91" t="str">
        <f>IFERROR(VLOOKUP($B117,'2a. Staff Data (FTFFT)'!$A:$N,11,0),"")</f>
        <v/>
      </c>
      <c r="J117" s="91" t="str">
        <f>IFERROR(VLOOKUP($B117,'2a. Staff Data (FTFFT)'!$A:$N,12,0),"")</f>
        <v/>
      </c>
      <c r="K117" s="91" t="str">
        <f>IFERROR(VLOOKUP($B117,'2a. Staff Data (FTFFT)'!$A:$N,13,0),"")</f>
        <v/>
      </c>
      <c r="L117" s="91" t="str">
        <f>IFERROR(VLOOKUP($B117,'2a. Staff Data (FTFFT)'!$A:$N,14,0),"")</f>
        <v/>
      </c>
      <c r="M117" s="58" t="s">
        <v>1</v>
      </c>
      <c r="N117" s="92"/>
      <c r="O117" s="93"/>
      <c r="P117" s="57"/>
      <c r="Q117" s="97">
        <f t="shared" si="9"/>
        <v>0</v>
      </c>
      <c r="R117" s="31" t="b">
        <f t="shared" si="10"/>
        <v>0</v>
      </c>
      <c r="S117" s="98"/>
    </row>
    <row r="118" spans="1:19" x14ac:dyDescent="0.25">
      <c r="A118" s="90" t="str">
        <f t="shared" si="6"/>
        <v/>
      </c>
      <c r="B118" s="58"/>
      <c r="C118" s="91" t="str">
        <f>IFERROR(VLOOKUP($B118,'2a. Staff Data (FTFFT)'!$A:$N,5,0),"")</f>
        <v/>
      </c>
      <c r="D118" s="91" t="str">
        <f>IFERROR(VLOOKUP($B118,'2a. Staff Data (FTFFT)'!$A:$N,6,0),"")</f>
        <v/>
      </c>
      <c r="E118" s="91" t="str">
        <f>IFERROR(VLOOKUP($B118,'2a. Staff Data (FTFFT)'!$A:$N,7,0),"")</f>
        <v/>
      </c>
      <c r="F118" s="91" t="str">
        <f>IFERROR(VLOOKUP($B118,'2a. Staff Data (FTFFT)'!$A:$N,8,0),"")</f>
        <v/>
      </c>
      <c r="G118" s="91" t="str">
        <f>IFERROR(VLOOKUP($B118,'2a. Staff Data (FTFFT)'!$A:$N,9,0),"")</f>
        <v/>
      </c>
      <c r="H118" s="91" t="str">
        <f>IFERROR(VLOOKUP($B118,'2a. Staff Data (FTFFT)'!$A:$N,10,0),"")</f>
        <v/>
      </c>
      <c r="I118" s="91" t="str">
        <f>IFERROR(VLOOKUP($B118,'2a. Staff Data (FTFFT)'!$A:$N,11,0),"")</f>
        <v/>
      </c>
      <c r="J118" s="91" t="str">
        <f>IFERROR(VLOOKUP($B118,'2a. Staff Data (FTFFT)'!$A:$N,12,0),"")</f>
        <v/>
      </c>
      <c r="K118" s="91" t="str">
        <f>IFERROR(VLOOKUP($B118,'2a. Staff Data (FTFFT)'!$A:$N,13,0),"")</f>
        <v/>
      </c>
      <c r="L118" s="91" t="str">
        <f>IFERROR(VLOOKUP($B118,'2a. Staff Data (FTFFT)'!$A:$N,14,0),"")</f>
        <v/>
      </c>
      <c r="M118" s="58" t="s">
        <v>1</v>
      </c>
      <c r="N118" s="92"/>
      <c r="O118" s="93"/>
      <c r="P118" s="57"/>
      <c r="Q118" s="97">
        <f t="shared" si="9"/>
        <v>0</v>
      </c>
      <c r="R118" s="31" t="b">
        <f t="shared" si="10"/>
        <v>0</v>
      </c>
      <c r="S118" s="98"/>
    </row>
    <row r="119" spans="1:19" x14ac:dyDescent="0.25">
      <c r="A119" s="90" t="str">
        <f t="shared" si="6"/>
        <v/>
      </c>
      <c r="B119" s="58"/>
      <c r="C119" s="91" t="str">
        <f>IFERROR(VLOOKUP($B119,'2a. Staff Data (FTFFT)'!$A:$N,5,0),"")</f>
        <v/>
      </c>
      <c r="D119" s="91" t="str">
        <f>IFERROR(VLOOKUP($B119,'2a. Staff Data (FTFFT)'!$A:$N,6,0),"")</f>
        <v/>
      </c>
      <c r="E119" s="91" t="str">
        <f>IFERROR(VLOOKUP($B119,'2a. Staff Data (FTFFT)'!$A:$N,7,0),"")</f>
        <v/>
      </c>
      <c r="F119" s="91" t="str">
        <f>IFERROR(VLOOKUP($B119,'2a. Staff Data (FTFFT)'!$A:$N,8,0),"")</f>
        <v/>
      </c>
      <c r="G119" s="91" t="str">
        <f>IFERROR(VLOOKUP($B119,'2a. Staff Data (FTFFT)'!$A:$N,9,0),"")</f>
        <v/>
      </c>
      <c r="H119" s="91" t="str">
        <f>IFERROR(VLOOKUP($B119,'2a. Staff Data (FTFFT)'!$A:$N,10,0),"")</f>
        <v/>
      </c>
      <c r="I119" s="91" t="str">
        <f>IFERROR(VLOOKUP($B119,'2a. Staff Data (FTFFT)'!$A:$N,11,0),"")</f>
        <v/>
      </c>
      <c r="J119" s="91" t="str">
        <f>IFERROR(VLOOKUP($B119,'2a. Staff Data (FTFFT)'!$A:$N,12,0),"")</f>
        <v/>
      </c>
      <c r="K119" s="91" t="str">
        <f>IFERROR(VLOOKUP($B119,'2a. Staff Data (FTFFT)'!$A:$N,13,0),"")</f>
        <v/>
      </c>
      <c r="L119" s="91" t="str">
        <f>IFERROR(VLOOKUP($B119,'2a. Staff Data (FTFFT)'!$A:$N,14,0),"")</f>
        <v/>
      </c>
      <c r="M119" s="58" t="s">
        <v>1</v>
      </c>
      <c r="N119" s="92"/>
      <c r="O119" s="93"/>
      <c r="P119" s="57"/>
      <c r="Q119" s="97">
        <f t="shared" si="9"/>
        <v>0</v>
      </c>
      <c r="R119" s="31" t="b">
        <f t="shared" si="10"/>
        <v>0</v>
      </c>
      <c r="S119" s="98"/>
    </row>
    <row r="120" spans="1:19" x14ac:dyDescent="0.25">
      <c r="A120" s="90" t="str">
        <f t="shared" si="6"/>
        <v/>
      </c>
      <c r="B120" s="58"/>
      <c r="C120" s="91" t="str">
        <f>IFERROR(VLOOKUP($B120,'2a. Staff Data (FTFFT)'!$A:$N,5,0),"")</f>
        <v/>
      </c>
      <c r="D120" s="91" t="str">
        <f>IFERROR(VLOOKUP($B120,'2a. Staff Data (FTFFT)'!$A:$N,6,0),"")</f>
        <v/>
      </c>
      <c r="E120" s="91" t="str">
        <f>IFERROR(VLOOKUP($B120,'2a. Staff Data (FTFFT)'!$A:$N,7,0),"")</f>
        <v/>
      </c>
      <c r="F120" s="91" t="str">
        <f>IFERROR(VLOOKUP($B120,'2a. Staff Data (FTFFT)'!$A:$N,8,0),"")</f>
        <v/>
      </c>
      <c r="G120" s="91" t="str">
        <f>IFERROR(VLOOKUP($B120,'2a. Staff Data (FTFFT)'!$A:$N,9,0),"")</f>
        <v/>
      </c>
      <c r="H120" s="91" t="str">
        <f>IFERROR(VLOOKUP($B120,'2a. Staff Data (FTFFT)'!$A:$N,10,0),"")</f>
        <v/>
      </c>
      <c r="I120" s="91" t="str">
        <f>IFERROR(VLOOKUP($B120,'2a. Staff Data (FTFFT)'!$A:$N,11,0),"")</f>
        <v/>
      </c>
      <c r="J120" s="91" t="str">
        <f>IFERROR(VLOOKUP($B120,'2a. Staff Data (FTFFT)'!$A:$N,12,0),"")</f>
        <v/>
      </c>
      <c r="K120" s="91" t="str">
        <f>IFERROR(VLOOKUP($B120,'2a. Staff Data (FTFFT)'!$A:$N,13,0),"")</f>
        <v/>
      </c>
      <c r="L120" s="91" t="str">
        <f>IFERROR(VLOOKUP($B120,'2a. Staff Data (FTFFT)'!$A:$N,14,0),"")</f>
        <v/>
      </c>
      <c r="M120" s="58" t="s">
        <v>1</v>
      </c>
      <c r="N120" s="92"/>
      <c r="O120" s="93"/>
      <c r="P120" s="57"/>
      <c r="Q120" s="97">
        <f t="shared" si="9"/>
        <v>0</v>
      </c>
      <c r="R120" s="31" t="b">
        <f t="shared" si="10"/>
        <v>0</v>
      </c>
      <c r="S120" s="98"/>
    </row>
    <row r="121" spans="1:19" x14ac:dyDescent="0.25">
      <c r="A121" s="90" t="str">
        <f t="shared" si="6"/>
        <v/>
      </c>
      <c r="B121" s="58"/>
      <c r="C121" s="91" t="str">
        <f>IFERROR(VLOOKUP($B121,'2a. Staff Data (FTFFT)'!$A:$N,5,0),"")</f>
        <v/>
      </c>
      <c r="D121" s="91" t="str">
        <f>IFERROR(VLOOKUP($B121,'2a. Staff Data (FTFFT)'!$A:$N,6,0),"")</f>
        <v/>
      </c>
      <c r="E121" s="91" t="str">
        <f>IFERROR(VLOOKUP($B121,'2a. Staff Data (FTFFT)'!$A:$N,7,0),"")</f>
        <v/>
      </c>
      <c r="F121" s="91" t="str">
        <f>IFERROR(VLOOKUP($B121,'2a. Staff Data (FTFFT)'!$A:$N,8,0),"")</f>
        <v/>
      </c>
      <c r="G121" s="91" t="str">
        <f>IFERROR(VLOOKUP($B121,'2a. Staff Data (FTFFT)'!$A:$N,9,0),"")</f>
        <v/>
      </c>
      <c r="H121" s="91" t="str">
        <f>IFERROR(VLOOKUP($B121,'2a. Staff Data (FTFFT)'!$A:$N,10,0),"")</f>
        <v/>
      </c>
      <c r="I121" s="91" t="str">
        <f>IFERROR(VLOOKUP($B121,'2a. Staff Data (FTFFT)'!$A:$N,11,0),"")</f>
        <v/>
      </c>
      <c r="J121" s="91" t="str">
        <f>IFERROR(VLOOKUP($B121,'2a. Staff Data (FTFFT)'!$A:$N,12,0),"")</f>
        <v/>
      </c>
      <c r="K121" s="91" t="str">
        <f>IFERROR(VLOOKUP($B121,'2a. Staff Data (FTFFT)'!$A:$N,13,0),"")</f>
        <v/>
      </c>
      <c r="L121" s="91" t="str">
        <f>IFERROR(VLOOKUP($B121,'2a. Staff Data (FTFFT)'!$A:$N,14,0),"")</f>
        <v/>
      </c>
      <c r="M121" s="58" t="s">
        <v>1</v>
      </c>
      <c r="N121" s="92"/>
      <c r="O121" s="93"/>
      <c r="P121" s="57"/>
      <c r="Q121" s="97">
        <f t="shared" si="9"/>
        <v>0</v>
      </c>
      <c r="R121" s="31" t="b">
        <f t="shared" si="10"/>
        <v>0</v>
      </c>
      <c r="S121" s="98"/>
    </row>
    <row r="122" spans="1:19" x14ac:dyDescent="0.25">
      <c r="A122" s="90" t="str">
        <f t="shared" si="6"/>
        <v/>
      </c>
      <c r="B122" s="58"/>
      <c r="C122" s="91" t="str">
        <f>IFERROR(VLOOKUP($B122,'2a. Staff Data (FTFFT)'!$A:$N,5,0),"")</f>
        <v/>
      </c>
      <c r="D122" s="91" t="str">
        <f>IFERROR(VLOOKUP($B122,'2a. Staff Data (FTFFT)'!$A:$N,6,0),"")</f>
        <v/>
      </c>
      <c r="E122" s="91" t="str">
        <f>IFERROR(VLOOKUP($B122,'2a. Staff Data (FTFFT)'!$A:$N,7,0),"")</f>
        <v/>
      </c>
      <c r="F122" s="91" t="str">
        <f>IFERROR(VLOOKUP($B122,'2a. Staff Data (FTFFT)'!$A:$N,8,0),"")</f>
        <v/>
      </c>
      <c r="G122" s="91" t="str">
        <f>IFERROR(VLOOKUP($B122,'2a. Staff Data (FTFFT)'!$A:$N,9,0),"")</f>
        <v/>
      </c>
      <c r="H122" s="91" t="str">
        <f>IFERROR(VLOOKUP($B122,'2a. Staff Data (FTFFT)'!$A:$N,10,0),"")</f>
        <v/>
      </c>
      <c r="I122" s="91" t="str">
        <f>IFERROR(VLOOKUP($B122,'2a. Staff Data (FTFFT)'!$A:$N,11,0),"")</f>
        <v/>
      </c>
      <c r="J122" s="91" t="str">
        <f>IFERROR(VLOOKUP($B122,'2a. Staff Data (FTFFT)'!$A:$N,12,0),"")</f>
        <v/>
      </c>
      <c r="K122" s="91" t="str">
        <f>IFERROR(VLOOKUP($B122,'2a. Staff Data (FTFFT)'!$A:$N,13,0),"")</f>
        <v/>
      </c>
      <c r="L122" s="91" t="str">
        <f>IFERROR(VLOOKUP($B122,'2a. Staff Data (FTFFT)'!$A:$N,14,0),"")</f>
        <v/>
      </c>
      <c r="M122" s="58" t="s">
        <v>1</v>
      </c>
      <c r="N122" s="92"/>
      <c r="O122" s="93"/>
      <c r="P122" s="57"/>
      <c r="Q122" s="97">
        <f t="shared" si="9"/>
        <v>0</v>
      </c>
      <c r="R122" s="31" t="b">
        <f t="shared" si="10"/>
        <v>0</v>
      </c>
      <c r="S122" s="98"/>
    </row>
    <row r="123" spans="1:19" x14ac:dyDescent="0.25">
      <c r="A123" s="90" t="str">
        <f t="shared" si="6"/>
        <v/>
      </c>
      <c r="B123" s="58"/>
      <c r="C123" s="91" t="str">
        <f>IFERROR(VLOOKUP($B123,'2a. Staff Data (FTFFT)'!$A:$N,5,0),"")</f>
        <v/>
      </c>
      <c r="D123" s="91" t="str">
        <f>IFERROR(VLOOKUP($B123,'2a. Staff Data (FTFFT)'!$A:$N,6,0),"")</f>
        <v/>
      </c>
      <c r="E123" s="91" t="str">
        <f>IFERROR(VLOOKUP($B123,'2a. Staff Data (FTFFT)'!$A:$N,7,0),"")</f>
        <v/>
      </c>
      <c r="F123" s="91" t="str">
        <f>IFERROR(VLOOKUP($B123,'2a. Staff Data (FTFFT)'!$A:$N,8,0),"")</f>
        <v/>
      </c>
      <c r="G123" s="91" t="str">
        <f>IFERROR(VLOOKUP($B123,'2a. Staff Data (FTFFT)'!$A:$N,9,0),"")</f>
        <v/>
      </c>
      <c r="H123" s="91" t="str">
        <f>IFERROR(VLOOKUP($B123,'2a. Staff Data (FTFFT)'!$A:$N,10,0),"")</f>
        <v/>
      </c>
      <c r="I123" s="91" t="str">
        <f>IFERROR(VLOOKUP($B123,'2a. Staff Data (FTFFT)'!$A:$N,11,0),"")</f>
        <v/>
      </c>
      <c r="J123" s="91" t="str">
        <f>IFERROR(VLOOKUP($B123,'2a. Staff Data (FTFFT)'!$A:$N,12,0),"")</f>
        <v/>
      </c>
      <c r="K123" s="91" t="str">
        <f>IFERROR(VLOOKUP($B123,'2a. Staff Data (FTFFT)'!$A:$N,13,0),"")</f>
        <v/>
      </c>
      <c r="L123" s="91" t="str">
        <f>IFERROR(VLOOKUP($B123,'2a. Staff Data (FTFFT)'!$A:$N,14,0),"")</f>
        <v/>
      </c>
      <c r="M123" s="58" t="s">
        <v>1</v>
      </c>
      <c r="N123" s="92"/>
      <c r="O123" s="93"/>
      <c r="P123" s="57"/>
      <c r="Q123" s="97">
        <f t="shared" si="9"/>
        <v>0</v>
      </c>
      <c r="R123" s="31" t="b">
        <f t="shared" si="10"/>
        <v>0</v>
      </c>
      <c r="S123" s="98"/>
    </row>
    <row r="124" spans="1:19" x14ac:dyDescent="0.25">
      <c r="A124" s="90" t="str">
        <f t="shared" si="6"/>
        <v/>
      </c>
      <c r="B124" s="58"/>
      <c r="C124" s="91" t="str">
        <f>IFERROR(VLOOKUP($B124,'2a. Staff Data (FTFFT)'!$A:$N,5,0),"")</f>
        <v/>
      </c>
      <c r="D124" s="91" t="str">
        <f>IFERROR(VLOOKUP($B124,'2a. Staff Data (FTFFT)'!$A:$N,6,0),"")</f>
        <v/>
      </c>
      <c r="E124" s="91" t="str">
        <f>IFERROR(VLOOKUP($B124,'2a. Staff Data (FTFFT)'!$A:$N,7,0),"")</f>
        <v/>
      </c>
      <c r="F124" s="91" t="str">
        <f>IFERROR(VLOOKUP($B124,'2a. Staff Data (FTFFT)'!$A:$N,8,0),"")</f>
        <v/>
      </c>
      <c r="G124" s="91" t="str">
        <f>IFERROR(VLOOKUP($B124,'2a. Staff Data (FTFFT)'!$A:$N,9,0),"")</f>
        <v/>
      </c>
      <c r="H124" s="91" t="str">
        <f>IFERROR(VLOOKUP($B124,'2a. Staff Data (FTFFT)'!$A:$N,10,0),"")</f>
        <v/>
      </c>
      <c r="I124" s="91" t="str">
        <f>IFERROR(VLOOKUP($B124,'2a. Staff Data (FTFFT)'!$A:$N,11,0),"")</f>
        <v/>
      </c>
      <c r="J124" s="91" t="str">
        <f>IFERROR(VLOOKUP($B124,'2a. Staff Data (FTFFT)'!$A:$N,12,0),"")</f>
        <v/>
      </c>
      <c r="K124" s="91" t="str">
        <f>IFERROR(VLOOKUP($B124,'2a. Staff Data (FTFFT)'!$A:$N,13,0),"")</f>
        <v/>
      </c>
      <c r="L124" s="91" t="str">
        <f>IFERROR(VLOOKUP($B124,'2a. Staff Data (FTFFT)'!$A:$N,14,0),"")</f>
        <v/>
      </c>
      <c r="M124" s="58" t="s">
        <v>1</v>
      </c>
      <c r="N124" s="92"/>
      <c r="O124" s="93"/>
      <c r="P124" s="57"/>
      <c r="Q124" s="97">
        <f t="shared" si="9"/>
        <v>0</v>
      </c>
      <c r="R124" s="31" t="b">
        <f t="shared" si="10"/>
        <v>0</v>
      </c>
      <c r="S124" s="98"/>
    </row>
    <row r="125" spans="1:19" x14ac:dyDescent="0.25">
      <c r="A125" s="90" t="str">
        <f t="shared" si="6"/>
        <v/>
      </c>
      <c r="B125" s="58"/>
      <c r="C125" s="91" t="str">
        <f>IFERROR(VLOOKUP($B125,'2a. Staff Data (FTFFT)'!$A:$N,5,0),"")</f>
        <v/>
      </c>
      <c r="D125" s="91" t="str">
        <f>IFERROR(VLOOKUP($B125,'2a. Staff Data (FTFFT)'!$A:$N,6,0),"")</f>
        <v/>
      </c>
      <c r="E125" s="91" t="str">
        <f>IFERROR(VLOOKUP($B125,'2a. Staff Data (FTFFT)'!$A:$N,7,0),"")</f>
        <v/>
      </c>
      <c r="F125" s="91" t="str">
        <f>IFERROR(VLOOKUP($B125,'2a. Staff Data (FTFFT)'!$A:$N,8,0),"")</f>
        <v/>
      </c>
      <c r="G125" s="91" t="str">
        <f>IFERROR(VLOOKUP($B125,'2a. Staff Data (FTFFT)'!$A:$N,9,0),"")</f>
        <v/>
      </c>
      <c r="H125" s="91" t="str">
        <f>IFERROR(VLOOKUP($B125,'2a. Staff Data (FTFFT)'!$A:$N,10,0),"")</f>
        <v/>
      </c>
      <c r="I125" s="91" t="str">
        <f>IFERROR(VLOOKUP($B125,'2a. Staff Data (FTFFT)'!$A:$N,11,0),"")</f>
        <v/>
      </c>
      <c r="J125" s="91" t="str">
        <f>IFERROR(VLOOKUP($B125,'2a. Staff Data (FTFFT)'!$A:$N,12,0),"")</f>
        <v/>
      </c>
      <c r="K125" s="91" t="str">
        <f>IFERROR(VLOOKUP($B125,'2a. Staff Data (FTFFT)'!$A:$N,13,0),"")</f>
        <v/>
      </c>
      <c r="L125" s="91" t="str">
        <f>IFERROR(VLOOKUP($B125,'2a. Staff Data (FTFFT)'!$A:$N,14,0),"")</f>
        <v/>
      </c>
      <c r="M125" s="58" t="s">
        <v>1</v>
      </c>
      <c r="N125" s="92"/>
      <c r="O125" s="93"/>
      <c r="P125" s="57"/>
      <c r="Q125" s="97">
        <f t="shared" si="9"/>
        <v>0</v>
      </c>
      <c r="R125" s="31" t="b">
        <f t="shared" si="10"/>
        <v>0</v>
      </c>
      <c r="S125" s="98"/>
    </row>
    <row r="126" spans="1:19" x14ac:dyDescent="0.25">
      <c r="A126" s="90" t="str">
        <f t="shared" si="6"/>
        <v/>
      </c>
      <c r="B126" s="58"/>
      <c r="C126" s="91" t="str">
        <f>IFERROR(VLOOKUP($B126,'2a. Staff Data (FTFFT)'!$A:$N,5,0),"")</f>
        <v/>
      </c>
      <c r="D126" s="91" t="str">
        <f>IFERROR(VLOOKUP($B126,'2a. Staff Data (FTFFT)'!$A:$N,6,0),"")</f>
        <v/>
      </c>
      <c r="E126" s="91" t="str">
        <f>IFERROR(VLOOKUP($B126,'2a. Staff Data (FTFFT)'!$A:$N,7,0),"")</f>
        <v/>
      </c>
      <c r="F126" s="91" t="str">
        <f>IFERROR(VLOOKUP($B126,'2a. Staff Data (FTFFT)'!$A:$N,8,0),"")</f>
        <v/>
      </c>
      <c r="G126" s="91" t="str">
        <f>IFERROR(VLOOKUP($B126,'2a. Staff Data (FTFFT)'!$A:$N,9,0),"")</f>
        <v/>
      </c>
      <c r="H126" s="91" t="str">
        <f>IFERROR(VLOOKUP($B126,'2a. Staff Data (FTFFT)'!$A:$N,10,0),"")</f>
        <v/>
      </c>
      <c r="I126" s="91" t="str">
        <f>IFERROR(VLOOKUP($B126,'2a. Staff Data (FTFFT)'!$A:$N,11,0),"")</f>
        <v/>
      </c>
      <c r="J126" s="91" t="str">
        <f>IFERROR(VLOOKUP($B126,'2a. Staff Data (FTFFT)'!$A:$N,12,0),"")</f>
        <v/>
      </c>
      <c r="K126" s="91" t="str">
        <f>IFERROR(VLOOKUP($B126,'2a. Staff Data (FTFFT)'!$A:$N,13,0),"")</f>
        <v/>
      </c>
      <c r="L126" s="91" t="str">
        <f>IFERROR(VLOOKUP($B126,'2a. Staff Data (FTFFT)'!$A:$N,14,0),"")</f>
        <v/>
      </c>
      <c r="M126" s="58" t="s">
        <v>1</v>
      </c>
      <c r="N126" s="92"/>
      <c r="O126" s="93"/>
      <c r="P126" s="57"/>
      <c r="Q126" s="97">
        <f t="shared" si="9"/>
        <v>0</v>
      </c>
      <c r="R126" s="31" t="b">
        <f t="shared" si="10"/>
        <v>0</v>
      </c>
      <c r="S126" s="98"/>
    </row>
    <row r="127" spans="1:19" x14ac:dyDescent="0.25">
      <c r="A127" s="90" t="str">
        <f t="shared" si="6"/>
        <v/>
      </c>
      <c r="B127" s="58"/>
      <c r="C127" s="91" t="str">
        <f>IFERROR(VLOOKUP($B127,'2a. Staff Data (FTFFT)'!$A:$N,5,0),"")</f>
        <v/>
      </c>
      <c r="D127" s="91" t="str">
        <f>IFERROR(VLOOKUP($B127,'2a. Staff Data (FTFFT)'!$A:$N,6,0),"")</f>
        <v/>
      </c>
      <c r="E127" s="91" t="str">
        <f>IFERROR(VLOOKUP($B127,'2a. Staff Data (FTFFT)'!$A:$N,7,0),"")</f>
        <v/>
      </c>
      <c r="F127" s="91" t="str">
        <f>IFERROR(VLOOKUP($B127,'2a. Staff Data (FTFFT)'!$A:$N,8,0),"")</f>
        <v/>
      </c>
      <c r="G127" s="91" t="str">
        <f>IFERROR(VLOOKUP($B127,'2a. Staff Data (FTFFT)'!$A:$N,9,0),"")</f>
        <v/>
      </c>
      <c r="H127" s="91" t="str">
        <f>IFERROR(VLOOKUP($B127,'2a. Staff Data (FTFFT)'!$A:$N,10,0),"")</f>
        <v/>
      </c>
      <c r="I127" s="91" t="str">
        <f>IFERROR(VLOOKUP($B127,'2a. Staff Data (FTFFT)'!$A:$N,11,0),"")</f>
        <v/>
      </c>
      <c r="J127" s="91" t="str">
        <f>IFERROR(VLOOKUP($B127,'2a. Staff Data (FTFFT)'!$A:$N,12,0),"")</f>
        <v/>
      </c>
      <c r="K127" s="91" t="str">
        <f>IFERROR(VLOOKUP($B127,'2a. Staff Data (FTFFT)'!$A:$N,13,0),"")</f>
        <v/>
      </c>
      <c r="L127" s="91" t="str">
        <f>IFERROR(VLOOKUP($B127,'2a. Staff Data (FTFFT)'!$A:$N,14,0),"")</f>
        <v/>
      </c>
      <c r="M127" s="58" t="s">
        <v>1</v>
      </c>
      <c r="N127" s="92"/>
      <c r="O127" s="93"/>
      <c r="P127" s="57"/>
      <c r="Q127" s="97">
        <f t="shared" si="9"/>
        <v>0</v>
      </c>
      <c r="R127" s="31" t="b">
        <f t="shared" si="10"/>
        <v>0</v>
      </c>
      <c r="S127" s="98"/>
    </row>
    <row r="128" spans="1:19" x14ac:dyDescent="0.25">
      <c r="A128" s="90" t="str">
        <f t="shared" si="6"/>
        <v/>
      </c>
      <c r="B128" s="58"/>
      <c r="C128" s="91" t="str">
        <f>IFERROR(VLOOKUP($B128,'2a. Staff Data (FTFFT)'!$A:$N,5,0),"")</f>
        <v/>
      </c>
      <c r="D128" s="91" t="str">
        <f>IFERROR(VLOOKUP($B128,'2a. Staff Data (FTFFT)'!$A:$N,6,0),"")</f>
        <v/>
      </c>
      <c r="E128" s="91" t="str">
        <f>IFERROR(VLOOKUP($B128,'2a. Staff Data (FTFFT)'!$A:$N,7,0),"")</f>
        <v/>
      </c>
      <c r="F128" s="91" t="str">
        <f>IFERROR(VLOOKUP($B128,'2a. Staff Data (FTFFT)'!$A:$N,8,0),"")</f>
        <v/>
      </c>
      <c r="G128" s="91" t="str">
        <f>IFERROR(VLOOKUP($B128,'2a. Staff Data (FTFFT)'!$A:$N,9,0),"")</f>
        <v/>
      </c>
      <c r="H128" s="91" t="str">
        <f>IFERROR(VLOOKUP($B128,'2a. Staff Data (FTFFT)'!$A:$N,10,0),"")</f>
        <v/>
      </c>
      <c r="I128" s="91" t="str">
        <f>IFERROR(VLOOKUP($B128,'2a. Staff Data (FTFFT)'!$A:$N,11,0),"")</f>
        <v/>
      </c>
      <c r="J128" s="91" t="str">
        <f>IFERROR(VLOOKUP($B128,'2a. Staff Data (FTFFT)'!$A:$N,12,0),"")</f>
        <v/>
      </c>
      <c r="K128" s="91" t="str">
        <f>IFERROR(VLOOKUP($B128,'2a. Staff Data (FTFFT)'!$A:$N,13,0),"")</f>
        <v/>
      </c>
      <c r="L128" s="91" t="str">
        <f>IFERROR(VLOOKUP($B128,'2a. Staff Data (FTFFT)'!$A:$N,14,0),"")</f>
        <v/>
      </c>
      <c r="M128" s="58" t="s">
        <v>1</v>
      </c>
      <c r="N128" s="92"/>
      <c r="O128" s="93"/>
      <c r="P128" s="57"/>
      <c r="Q128" s="97">
        <f t="shared" si="9"/>
        <v>0</v>
      </c>
      <c r="R128" s="31" t="b">
        <f t="shared" si="10"/>
        <v>0</v>
      </c>
      <c r="S128" s="98"/>
    </row>
    <row r="129" spans="1:19" x14ac:dyDescent="0.25">
      <c r="A129" s="90" t="str">
        <f t="shared" si="6"/>
        <v/>
      </c>
      <c r="B129" s="58"/>
      <c r="C129" s="91" t="str">
        <f>IFERROR(VLOOKUP($B129,'2a. Staff Data (FTFFT)'!$A:$N,5,0),"")</f>
        <v/>
      </c>
      <c r="D129" s="91" t="str">
        <f>IFERROR(VLOOKUP($B129,'2a. Staff Data (FTFFT)'!$A:$N,6,0),"")</f>
        <v/>
      </c>
      <c r="E129" s="91" t="str">
        <f>IFERROR(VLOOKUP($B129,'2a. Staff Data (FTFFT)'!$A:$N,7,0),"")</f>
        <v/>
      </c>
      <c r="F129" s="91" t="str">
        <f>IFERROR(VLOOKUP($B129,'2a. Staff Data (FTFFT)'!$A:$N,8,0),"")</f>
        <v/>
      </c>
      <c r="G129" s="91" t="str">
        <f>IFERROR(VLOOKUP($B129,'2a. Staff Data (FTFFT)'!$A:$N,9,0),"")</f>
        <v/>
      </c>
      <c r="H129" s="91" t="str">
        <f>IFERROR(VLOOKUP($B129,'2a. Staff Data (FTFFT)'!$A:$N,10,0),"")</f>
        <v/>
      </c>
      <c r="I129" s="91" t="str">
        <f>IFERROR(VLOOKUP($B129,'2a. Staff Data (FTFFT)'!$A:$N,11,0),"")</f>
        <v/>
      </c>
      <c r="J129" s="91" t="str">
        <f>IFERROR(VLOOKUP($B129,'2a. Staff Data (FTFFT)'!$A:$N,12,0),"")</f>
        <v/>
      </c>
      <c r="K129" s="91" t="str">
        <f>IFERROR(VLOOKUP($B129,'2a. Staff Data (FTFFT)'!$A:$N,13,0),"")</f>
        <v/>
      </c>
      <c r="L129" s="91" t="str">
        <f>IFERROR(VLOOKUP($B129,'2a. Staff Data (FTFFT)'!$A:$N,14,0),"")</f>
        <v/>
      </c>
      <c r="M129" s="58" t="s">
        <v>1</v>
      </c>
      <c r="N129" s="92"/>
      <c r="O129" s="93"/>
      <c r="P129" s="57"/>
      <c r="Q129" s="97">
        <f t="shared" si="9"/>
        <v>0</v>
      </c>
      <c r="R129" s="31" t="b">
        <f t="shared" si="10"/>
        <v>0</v>
      </c>
      <c r="S129" s="98"/>
    </row>
    <row r="130" spans="1:19" x14ac:dyDescent="0.25">
      <c r="A130" s="90" t="str">
        <f t="shared" si="6"/>
        <v/>
      </c>
      <c r="B130" s="58"/>
      <c r="C130" s="91" t="str">
        <f>IFERROR(VLOOKUP($B130,'2a. Staff Data (FTFFT)'!$A:$N,5,0),"")</f>
        <v/>
      </c>
      <c r="D130" s="91" t="str">
        <f>IFERROR(VLOOKUP($B130,'2a. Staff Data (FTFFT)'!$A:$N,6,0),"")</f>
        <v/>
      </c>
      <c r="E130" s="91" t="str">
        <f>IFERROR(VLOOKUP($B130,'2a. Staff Data (FTFFT)'!$A:$N,7,0),"")</f>
        <v/>
      </c>
      <c r="F130" s="91" t="str">
        <f>IFERROR(VLOOKUP($B130,'2a. Staff Data (FTFFT)'!$A:$N,8,0),"")</f>
        <v/>
      </c>
      <c r="G130" s="91" t="str">
        <f>IFERROR(VLOOKUP($B130,'2a. Staff Data (FTFFT)'!$A:$N,9,0),"")</f>
        <v/>
      </c>
      <c r="H130" s="91" t="str">
        <f>IFERROR(VLOOKUP($B130,'2a. Staff Data (FTFFT)'!$A:$N,10,0),"")</f>
        <v/>
      </c>
      <c r="I130" s="91" t="str">
        <f>IFERROR(VLOOKUP($B130,'2a. Staff Data (FTFFT)'!$A:$N,11,0),"")</f>
        <v/>
      </c>
      <c r="J130" s="91" t="str">
        <f>IFERROR(VLOOKUP($B130,'2a. Staff Data (FTFFT)'!$A:$N,12,0),"")</f>
        <v/>
      </c>
      <c r="K130" s="91" t="str">
        <f>IFERROR(VLOOKUP($B130,'2a. Staff Data (FTFFT)'!$A:$N,13,0),"")</f>
        <v/>
      </c>
      <c r="L130" s="91" t="str">
        <f>IFERROR(VLOOKUP($B130,'2a. Staff Data (FTFFT)'!$A:$N,14,0),"")</f>
        <v/>
      </c>
      <c r="M130" s="58" t="s">
        <v>1</v>
      </c>
      <c r="N130" s="92"/>
      <c r="O130" s="93"/>
      <c r="P130" s="57"/>
      <c r="Q130" s="97">
        <f t="shared" si="9"/>
        <v>0</v>
      </c>
      <c r="R130" s="31" t="b">
        <f t="shared" si="10"/>
        <v>0</v>
      </c>
      <c r="S130" s="98"/>
    </row>
    <row r="131" spans="1:19" x14ac:dyDescent="0.25">
      <c r="A131" s="90" t="str">
        <f t="shared" si="6"/>
        <v/>
      </c>
      <c r="B131" s="58"/>
      <c r="C131" s="91" t="str">
        <f>IFERROR(VLOOKUP($B131,'2a. Staff Data (FTFFT)'!$A:$N,5,0),"")</f>
        <v/>
      </c>
      <c r="D131" s="91" t="str">
        <f>IFERROR(VLOOKUP($B131,'2a. Staff Data (FTFFT)'!$A:$N,6,0),"")</f>
        <v/>
      </c>
      <c r="E131" s="91" t="str">
        <f>IFERROR(VLOOKUP($B131,'2a. Staff Data (FTFFT)'!$A:$N,7,0),"")</f>
        <v/>
      </c>
      <c r="F131" s="91" t="str">
        <f>IFERROR(VLOOKUP($B131,'2a. Staff Data (FTFFT)'!$A:$N,8,0),"")</f>
        <v/>
      </c>
      <c r="G131" s="91" t="str">
        <f>IFERROR(VLOOKUP($B131,'2a. Staff Data (FTFFT)'!$A:$N,9,0),"")</f>
        <v/>
      </c>
      <c r="H131" s="91" t="str">
        <f>IFERROR(VLOOKUP($B131,'2a. Staff Data (FTFFT)'!$A:$N,10,0),"")</f>
        <v/>
      </c>
      <c r="I131" s="91" t="str">
        <f>IFERROR(VLOOKUP($B131,'2a. Staff Data (FTFFT)'!$A:$N,11,0),"")</f>
        <v/>
      </c>
      <c r="J131" s="91" t="str">
        <f>IFERROR(VLOOKUP($B131,'2a. Staff Data (FTFFT)'!$A:$N,12,0),"")</f>
        <v/>
      </c>
      <c r="K131" s="91" t="str">
        <f>IFERROR(VLOOKUP($B131,'2a. Staff Data (FTFFT)'!$A:$N,13,0),"")</f>
        <v/>
      </c>
      <c r="L131" s="91" t="str">
        <f>IFERROR(VLOOKUP($B131,'2a. Staff Data (FTFFT)'!$A:$N,14,0),"")</f>
        <v/>
      </c>
      <c r="M131" s="58" t="s">
        <v>1</v>
      </c>
      <c r="N131" s="92"/>
      <c r="O131" s="93"/>
      <c r="P131" s="57"/>
      <c r="Q131" s="97">
        <f t="shared" si="9"/>
        <v>0</v>
      </c>
      <c r="R131" s="31" t="b">
        <f t="shared" si="10"/>
        <v>0</v>
      </c>
      <c r="S131" s="98"/>
    </row>
    <row r="132" spans="1:19" x14ac:dyDescent="0.25">
      <c r="A132" s="90" t="str">
        <f t="shared" si="6"/>
        <v/>
      </c>
      <c r="B132" s="58"/>
      <c r="C132" s="91" t="str">
        <f>IFERROR(VLOOKUP($B132,'2a. Staff Data (FTFFT)'!$A:$N,5,0),"")</f>
        <v/>
      </c>
      <c r="D132" s="91" t="str">
        <f>IFERROR(VLOOKUP($B132,'2a. Staff Data (FTFFT)'!$A:$N,6,0),"")</f>
        <v/>
      </c>
      <c r="E132" s="91" t="str">
        <f>IFERROR(VLOOKUP($B132,'2a. Staff Data (FTFFT)'!$A:$N,7,0),"")</f>
        <v/>
      </c>
      <c r="F132" s="91" t="str">
        <f>IFERROR(VLOOKUP($B132,'2a. Staff Data (FTFFT)'!$A:$N,8,0),"")</f>
        <v/>
      </c>
      <c r="G132" s="91" t="str">
        <f>IFERROR(VLOOKUP($B132,'2a. Staff Data (FTFFT)'!$A:$N,9,0),"")</f>
        <v/>
      </c>
      <c r="H132" s="91" t="str">
        <f>IFERROR(VLOOKUP($B132,'2a. Staff Data (FTFFT)'!$A:$N,10,0),"")</f>
        <v/>
      </c>
      <c r="I132" s="91" t="str">
        <f>IFERROR(VLOOKUP($B132,'2a. Staff Data (FTFFT)'!$A:$N,11,0),"")</f>
        <v/>
      </c>
      <c r="J132" s="91" t="str">
        <f>IFERROR(VLOOKUP($B132,'2a. Staff Data (FTFFT)'!$A:$N,12,0),"")</f>
        <v/>
      </c>
      <c r="K132" s="91" t="str">
        <f>IFERROR(VLOOKUP($B132,'2a. Staff Data (FTFFT)'!$A:$N,13,0),"")</f>
        <v/>
      </c>
      <c r="L132" s="91" t="str">
        <f>IFERROR(VLOOKUP($B132,'2a. Staff Data (FTFFT)'!$A:$N,14,0),"")</f>
        <v/>
      </c>
      <c r="M132" s="58" t="s">
        <v>1</v>
      </c>
      <c r="N132" s="92"/>
      <c r="O132" s="93"/>
      <c r="P132" s="57"/>
      <c r="Q132" s="97">
        <f t="shared" si="9"/>
        <v>0</v>
      </c>
      <c r="R132" s="31" t="b">
        <f t="shared" si="10"/>
        <v>0</v>
      </c>
      <c r="S132" s="98"/>
    </row>
    <row r="133" spans="1:19" x14ac:dyDescent="0.25">
      <c r="A133" s="90" t="str">
        <f t="shared" si="6"/>
        <v/>
      </c>
      <c r="B133" s="58"/>
      <c r="C133" s="91" t="str">
        <f>IFERROR(VLOOKUP($B133,'2a. Staff Data (FTFFT)'!$A:$N,5,0),"")</f>
        <v/>
      </c>
      <c r="D133" s="91" t="str">
        <f>IFERROR(VLOOKUP($B133,'2a. Staff Data (FTFFT)'!$A:$N,6,0),"")</f>
        <v/>
      </c>
      <c r="E133" s="91" t="str">
        <f>IFERROR(VLOOKUP($B133,'2a. Staff Data (FTFFT)'!$A:$N,7,0),"")</f>
        <v/>
      </c>
      <c r="F133" s="91" t="str">
        <f>IFERROR(VLOOKUP($B133,'2a. Staff Data (FTFFT)'!$A:$N,8,0),"")</f>
        <v/>
      </c>
      <c r="G133" s="91" t="str">
        <f>IFERROR(VLOOKUP($B133,'2a. Staff Data (FTFFT)'!$A:$N,9,0),"")</f>
        <v/>
      </c>
      <c r="H133" s="91" t="str">
        <f>IFERROR(VLOOKUP($B133,'2a. Staff Data (FTFFT)'!$A:$N,10,0),"")</f>
        <v/>
      </c>
      <c r="I133" s="91" t="str">
        <f>IFERROR(VLOOKUP($B133,'2a. Staff Data (FTFFT)'!$A:$N,11,0),"")</f>
        <v/>
      </c>
      <c r="J133" s="91" t="str">
        <f>IFERROR(VLOOKUP($B133,'2a. Staff Data (FTFFT)'!$A:$N,12,0),"")</f>
        <v/>
      </c>
      <c r="K133" s="91" t="str">
        <f>IFERROR(VLOOKUP($B133,'2a. Staff Data (FTFFT)'!$A:$N,13,0),"")</f>
        <v/>
      </c>
      <c r="L133" s="91" t="str">
        <f>IFERROR(VLOOKUP($B133,'2a. Staff Data (FTFFT)'!$A:$N,14,0),"")</f>
        <v/>
      </c>
      <c r="M133" s="58" t="s">
        <v>1</v>
      </c>
      <c r="N133" s="92"/>
      <c r="O133" s="93"/>
      <c r="P133" s="57"/>
      <c r="Q133" s="97">
        <f t="shared" si="9"/>
        <v>0</v>
      </c>
      <c r="R133" s="31" t="b">
        <f t="shared" si="10"/>
        <v>0</v>
      </c>
      <c r="S133" s="98"/>
    </row>
    <row r="134" spans="1:19" x14ac:dyDescent="0.25">
      <c r="A134" s="90" t="str">
        <f t="shared" si="6"/>
        <v/>
      </c>
      <c r="B134" s="58"/>
      <c r="C134" s="91" t="str">
        <f>IFERROR(VLOOKUP($B134,'2a. Staff Data (FTFFT)'!$A:$N,5,0),"")</f>
        <v/>
      </c>
      <c r="D134" s="91" t="str">
        <f>IFERROR(VLOOKUP($B134,'2a. Staff Data (FTFFT)'!$A:$N,6,0),"")</f>
        <v/>
      </c>
      <c r="E134" s="91" t="str">
        <f>IFERROR(VLOOKUP($B134,'2a. Staff Data (FTFFT)'!$A:$N,7,0),"")</f>
        <v/>
      </c>
      <c r="F134" s="91" t="str">
        <f>IFERROR(VLOOKUP($B134,'2a. Staff Data (FTFFT)'!$A:$N,8,0),"")</f>
        <v/>
      </c>
      <c r="G134" s="91" t="str">
        <f>IFERROR(VLOOKUP($B134,'2a. Staff Data (FTFFT)'!$A:$N,9,0),"")</f>
        <v/>
      </c>
      <c r="H134" s="91" t="str">
        <f>IFERROR(VLOOKUP($B134,'2a. Staff Data (FTFFT)'!$A:$N,10,0),"")</f>
        <v/>
      </c>
      <c r="I134" s="91" t="str">
        <f>IFERROR(VLOOKUP($B134,'2a. Staff Data (FTFFT)'!$A:$N,11,0),"")</f>
        <v/>
      </c>
      <c r="J134" s="91" t="str">
        <f>IFERROR(VLOOKUP($B134,'2a. Staff Data (FTFFT)'!$A:$N,12,0),"")</f>
        <v/>
      </c>
      <c r="K134" s="91" t="str">
        <f>IFERROR(VLOOKUP($B134,'2a. Staff Data (FTFFT)'!$A:$N,13,0),"")</f>
        <v/>
      </c>
      <c r="L134" s="91" t="str">
        <f>IFERROR(VLOOKUP($B134,'2a. Staff Data (FTFFT)'!$A:$N,14,0),"")</f>
        <v/>
      </c>
      <c r="M134" s="58" t="s">
        <v>1</v>
      </c>
      <c r="N134" s="92"/>
      <c r="O134" s="93"/>
      <c r="P134" s="57"/>
      <c r="Q134" s="97">
        <f t="shared" si="9"/>
        <v>0</v>
      </c>
      <c r="R134" s="31" t="b">
        <f t="shared" si="10"/>
        <v>0</v>
      </c>
      <c r="S134" s="98"/>
    </row>
    <row r="135" spans="1:19" x14ac:dyDescent="0.25">
      <c r="A135" s="90" t="str">
        <f t="shared" si="6"/>
        <v/>
      </c>
      <c r="B135" s="58"/>
      <c r="C135" s="91" t="str">
        <f>IFERROR(VLOOKUP($B135,'2a. Staff Data (FTFFT)'!$A:$N,5,0),"")</f>
        <v/>
      </c>
      <c r="D135" s="91" t="str">
        <f>IFERROR(VLOOKUP($B135,'2a. Staff Data (FTFFT)'!$A:$N,6,0),"")</f>
        <v/>
      </c>
      <c r="E135" s="91" t="str">
        <f>IFERROR(VLOOKUP($B135,'2a. Staff Data (FTFFT)'!$A:$N,7,0),"")</f>
        <v/>
      </c>
      <c r="F135" s="91" t="str">
        <f>IFERROR(VLOOKUP($B135,'2a. Staff Data (FTFFT)'!$A:$N,8,0),"")</f>
        <v/>
      </c>
      <c r="G135" s="91" t="str">
        <f>IFERROR(VLOOKUP($B135,'2a. Staff Data (FTFFT)'!$A:$N,9,0),"")</f>
        <v/>
      </c>
      <c r="H135" s="91" t="str">
        <f>IFERROR(VLOOKUP($B135,'2a. Staff Data (FTFFT)'!$A:$N,10,0),"")</f>
        <v/>
      </c>
      <c r="I135" s="91" t="str">
        <f>IFERROR(VLOOKUP($B135,'2a. Staff Data (FTFFT)'!$A:$N,11,0),"")</f>
        <v/>
      </c>
      <c r="J135" s="91" t="str">
        <f>IFERROR(VLOOKUP($B135,'2a. Staff Data (FTFFT)'!$A:$N,12,0),"")</f>
        <v/>
      </c>
      <c r="K135" s="91" t="str">
        <f>IFERROR(VLOOKUP($B135,'2a. Staff Data (FTFFT)'!$A:$N,13,0),"")</f>
        <v/>
      </c>
      <c r="L135" s="91" t="str">
        <f>IFERROR(VLOOKUP($B135,'2a. Staff Data (FTFFT)'!$A:$N,14,0),"")</f>
        <v/>
      </c>
      <c r="M135" s="58" t="s">
        <v>1</v>
      </c>
      <c r="N135" s="92"/>
      <c r="O135" s="93"/>
      <c r="P135" s="57"/>
      <c r="Q135" s="97">
        <f t="shared" si="9"/>
        <v>0</v>
      </c>
      <c r="R135" s="31" t="b">
        <f t="shared" si="10"/>
        <v>0</v>
      </c>
      <c r="S135" s="98"/>
    </row>
    <row r="136" spans="1:19" x14ac:dyDescent="0.25">
      <c r="A136" s="90" t="str">
        <f t="shared" si="6"/>
        <v/>
      </c>
      <c r="B136" s="58"/>
      <c r="C136" s="91" t="str">
        <f>IFERROR(VLOOKUP($B136,'2a. Staff Data (FTFFT)'!$A:$N,5,0),"")</f>
        <v/>
      </c>
      <c r="D136" s="91" t="str">
        <f>IFERROR(VLOOKUP($B136,'2a. Staff Data (FTFFT)'!$A:$N,6,0),"")</f>
        <v/>
      </c>
      <c r="E136" s="91" t="str">
        <f>IFERROR(VLOOKUP($B136,'2a. Staff Data (FTFFT)'!$A:$N,7,0),"")</f>
        <v/>
      </c>
      <c r="F136" s="91" t="str">
        <f>IFERROR(VLOOKUP($B136,'2a. Staff Data (FTFFT)'!$A:$N,8,0),"")</f>
        <v/>
      </c>
      <c r="G136" s="91" t="str">
        <f>IFERROR(VLOOKUP($B136,'2a. Staff Data (FTFFT)'!$A:$N,9,0),"")</f>
        <v/>
      </c>
      <c r="H136" s="91" t="str">
        <f>IFERROR(VLOOKUP($B136,'2a. Staff Data (FTFFT)'!$A:$N,10,0),"")</f>
        <v/>
      </c>
      <c r="I136" s="91" t="str">
        <f>IFERROR(VLOOKUP($B136,'2a. Staff Data (FTFFT)'!$A:$N,11,0),"")</f>
        <v/>
      </c>
      <c r="J136" s="91" t="str">
        <f>IFERROR(VLOOKUP($B136,'2a. Staff Data (FTFFT)'!$A:$N,12,0),"")</f>
        <v/>
      </c>
      <c r="K136" s="91" t="str">
        <f>IFERROR(VLOOKUP($B136,'2a. Staff Data (FTFFT)'!$A:$N,13,0),"")</f>
        <v/>
      </c>
      <c r="L136" s="91" t="str">
        <f>IFERROR(VLOOKUP($B136,'2a. Staff Data (FTFFT)'!$A:$N,14,0),"")</f>
        <v/>
      </c>
      <c r="M136" s="58" t="s">
        <v>1</v>
      </c>
      <c r="N136" s="92"/>
      <c r="O136" s="93"/>
      <c r="P136" s="57"/>
      <c r="Q136" s="97">
        <f t="shared" si="9"/>
        <v>0</v>
      </c>
      <c r="R136" s="31" t="b">
        <f t="shared" si="10"/>
        <v>0</v>
      </c>
      <c r="S136" s="98"/>
    </row>
    <row r="137" spans="1:19" x14ac:dyDescent="0.25">
      <c r="A137" s="90" t="str">
        <f t="shared" si="6"/>
        <v/>
      </c>
      <c r="B137" s="58"/>
      <c r="C137" s="91" t="str">
        <f>IFERROR(VLOOKUP($B137,'2a. Staff Data (FTFFT)'!$A:$N,5,0),"")</f>
        <v/>
      </c>
      <c r="D137" s="91" t="str">
        <f>IFERROR(VLOOKUP($B137,'2a. Staff Data (FTFFT)'!$A:$N,6,0),"")</f>
        <v/>
      </c>
      <c r="E137" s="91" t="str">
        <f>IFERROR(VLOOKUP($B137,'2a. Staff Data (FTFFT)'!$A:$N,7,0),"")</f>
        <v/>
      </c>
      <c r="F137" s="91" t="str">
        <f>IFERROR(VLOOKUP($B137,'2a. Staff Data (FTFFT)'!$A:$N,8,0),"")</f>
        <v/>
      </c>
      <c r="G137" s="91" t="str">
        <f>IFERROR(VLOOKUP($B137,'2a. Staff Data (FTFFT)'!$A:$N,9,0),"")</f>
        <v/>
      </c>
      <c r="H137" s="91" t="str">
        <f>IFERROR(VLOOKUP($B137,'2a. Staff Data (FTFFT)'!$A:$N,10,0),"")</f>
        <v/>
      </c>
      <c r="I137" s="91" t="str">
        <f>IFERROR(VLOOKUP($B137,'2a. Staff Data (FTFFT)'!$A:$N,11,0),"")</f>
        <v/>
      </c>
      <c r="J137" s="91" t="str">
        <f>IFERROR(VLOOKUP($B137,'2a. Staff Data (FTFFT)'!$A:$N,12,0),"")</f>
        <v/>
      </c>
      <c r="K137" s="91" t="str">
        <f>IFERROR(VLOOKUP($B137,'2a. Staff Data (FTFFT)'!$A:$N,13,0),"")</f>
        <v/>
      </c>
      <c r="L137" s="91" t="str">
        <f>IFERROR(VLOOKUP($B137,'2a. Staff Data (FTFFT)'!$A:$N,14,0),"")</f>
        <v/>
      </c>
      <c r="M137" s="58" t="s">
        <v>1</v>
      </c>
      <c r="N137" s="92"/>
      <c r="O137" s="93"/>
      <c r="P137" s="57"/>
      <c r="Q137" s="97">
        <f t="shared" si="9"/>
        <v>0</v>
      </c>
      <c r="R137" s="31" t="b">
        <f t="shared" si="10"/>
        <v>0</v>
      </c>
      <c r="S137" s="98"/>
    </row>
    <row r="138" spans="1:19" x14ac:dyDescent="0.25">
      <c r="A138" s="90" t="str">
        <f t="shared" ref="A138:A144" si="11">RIGHT(B138,4)</f>
        <v/>
      </c>
      <c r="B138" s="58"/>
      <c r="C138" s="91" t="str">
        <f>IFERROR(VLOOKUP($B138,'2a. Staff Data (FTFFT)'!$A:$N,5,0),"")</f>
        <v/>
      </c>
      <c r="D138" s="91" t="str">
        <f>IFERROR(VLOOKUP($B138,'2a. Staff Data (FTFFT)'!$A:$N,6,0),"")</f>
        <v/>
      </c>
      <c r="E138" s="91" t="str">
        <f>IFERROR(VLOOKUP($B138,'2a. Staff Data (FTFFT)'!$A:$N,7,0),"")</f>
        <v/>
      </c>
      <c r="F138" s="91" t="str">
        <f>IFERROR(VLOOKUP($B138,'2a. Staff Data (FTFFT)'!$A:$N,8,0),"")</f>
        <v/>
      </c>
      <c r="G138" s="91" t="str">
        <f>IFERROR(VLOOKUP($B138,'2a. Staff Data (FTFFT)'!$A:$N,9,0),"")</f>
        <v/>
      </c>
      <c r="H138" s="91" t="str">
        <f>IFERROR(VLOOKUP($B138,'2a. Staff Data (FTFFT)'!$A:$N,10,0),"")</f>
        <v/>
      </c>
      <c r="I138" s="91" t="str">
        <f>IFERROR(VLOOKUP($B138,'2a. Staff Data (FTFFT)'!$A:$N,11,0),"")</f>
        <v/>
      </c>
      <c r="J138" s="91" t="str">
        <f>IFERROR(VLOOKUP($B138,'2a. Staff Data (FTFFT)'!$A:$N,12,0),"")</f>
        <v/>
      </c>
      <c r="K138" s="91" t="str">
        <f>IFERROR(VLOOKUP($B138,'2a. Staff Data (FTFFT)'!$A:$N,13,0),"")</f>
        <v/>
      </c>
      <c r="L138" s="91" t="str">
        <f>IFERROR(VLOOKUP($B138,'2a. Staff Data (FTFFT)'!$A:$N,14,0),"")</f>
        <v/>
      </c>
      <c r="M138" s="58" t="s">
        <v>1</v>
      </c>
      <c r="N138" s="92"/>
      <c r="O138" s="93"/>
      <c r="P138" s="57"/>
      <c r="Q138" s="97">
        <f t="shared" ref="Q138:Q144" si="12">SUMIF($B:$B,$B138,$P:$P)</f>
        <v>0</v>
      </c>
      <c r="R138" s="31" t="b">
        <f t="shared" ref="R138:R144" si="13">IF(Q138&gt;1,"This staff member has a total FTE exceeding 1. Please check the rows are correctly populated",IF(Q138="",""))</f>
        <v>0</v>
      </c>
      <c r="S138" s="98"/>
    </row>
    <row r="139" spans="1:19" x14ac:dyDescent="0.25">
      <c r="A139" s="90" t="str">
        <f t="shared" si="11"/>
        <v/>
      </c>
      <c r="B139" s="58"/>
      <c r="C139" s="91" t="str">
        <f>IFERROR(VLOOKUP($B139,'2a. Staff Data (FTFFT)'!$A:$N,5,0),"")</f>
        <v/>
      </c>
      <c r="D139" s="91" t="str">
        <f>IFERROR(VLOOKUP($B139,'2a. Staff Data (FTFFT)'!$A:$N,6,0),"")</f>
        <v/>
      </c>
      <c r="E139" s="91" t="str">
        <f>IFERROR(VLOOKUP($B139,'2a. Staff Data (FTFFT)'!$A:$N,7,0),"")</f>
        <v/>
      </c>
      <c r="F139" s="91" t="str">
        <f>IFERROR(VLOOKUP($B139,'2a. Staff Data (FTFFT)'!$A:$N,8,0),"")</f>
        <v/>
      </c>
      <c r="G139" s="91" t="str">
        <f>IFERROR(VLOOKUP($B139,'2a. Staff Data (FTFFT)'!$A:$N,9,0),"")</f>
        <v/>
      </c>
      <c r="H139" s="91" t="str">
        <f>IFERROR(VLOOKUP($B139,'2a. Staff Data (FTFFT)'!$A:$N,10,0),"")</f>
        <v/>
      </c>
      <c r="I139" s="91" t="str">
        <f>IFERROR(VLOOKUP($B139,'2a. Staff Data (FTFFT)'!$A:$N,11,0),"")</f>
        <v/>
      </c>
      <c r="J139" s="91" t="str">
        <f>IFERROR(VLOOKUP($B139,'2a. Staff Data (FTFFT)'!$A:$N,12,0),"")</f>
        <v/>
      </c>
      <c r="K139" s="91" t="str">
        <f>IFERROR(VLOOKUP($B139,'2a. Staff Data (FTFFT)'!$A:$N,13,0),"")</f>
        <v/>
      </c>
      <c r="L139" s="91" t="str">
        <f>IFERROR(VLOOKUP($B139,'2a. Staff Data (FTFFT)'!$A:$N,14,0),"")</f>
        <v/>
      </c>
      <c r="M139" s="58" t="s">
        <v>1</v>
      </c>
      <c r="N139" s="92"/>
      <c r="O139" s="93"/>
      <c r="P139" s="57"/>
      <c r="Q139" s="97">
        <f t="shared" si="12"/>
        <v>0</v>
      </c>
      <c r="R139" s="31" t="b">
        <f t="shared" si="13"/>
        <v>0</v>
      </c>
      <c r="S139" s="98"/>
    </row>
    <row r="140" spans="1:19" x14ac:dyDescent="0.25">
      <c r="A140" s="90" t="str">
        <f t="shared" si="11"/>
        <v/>
      </c>
      <c r="B140" s="58"/>
      <c r="C140" s="91" t="str">
        <f>IFERROR(VLOOKUP($B140,'2a. Staff Data (FTFFT)'!$A:$N,5,0),"")</f>
        <v/>
      </c>
      <c r="D140" s="91" t="str">
        <f>IFERROR(VLOOKUP($B140,'2a. Staff Data (FTFFT)'!$A:$N,6,0),"")</f>
        <v/>
      </c>
      <c r="E140" s="91" t="str">
        <f>IFERROR(VLOOKUP($B140,'2a. Staff Data (FTFFT)'!$A:$N,7,0),"")</f>
        <v/>
      </c>
      <c r="F140" s="91" t="str">
        <f>IFERROR(VLOOKUP($B140,'2a. Staff Data (FTFFT)'!$A:$N,8,0),"")</f>
        <v/>
      </c>
      <c r="G140" s="91" t="str">
        <f>IFERROR(VLOOKUP($B140,'2a. Staff Data (FTFFT)'!$A:$N,9,0),"")</f>
        <v/>
      </c>
      <c r="H140" s="91" t="str">
        <f>IFERROR(VLOOKUP($B140,'2a. Staff Data (FTFFT)'!$A:$N,10,0),"")</f>
        <v/>
      </c>
      <c r="I140" s="91" t="str">
        <f>IFERROR(VLOOKUP($B140,'2a. Staff Data (FTFFT)'!$A:$N,11,0),"")</f>
        <v/>
      </c>
      <c r="J140" s="91" t="str">
        <f>IFERROR(VLOOKUP($B140,'2a. Staff Data (FTFFT)'!$A:$N,12,0),"")</f>
        <v/>
      </c>
      <c r="K140" s="91" t="str">
        <f>IFERROR(VLOOKUP($B140,'2a. Staff Data (FTFFT)'!$A:$N,13,0),"")</f>
        <v/>
      </c>
      <c r="L140" s="91" t="str">
        <f>IFERROR(VLOOKUP($B140,'2a. Staff Data (FTFFT)'!$A:$N,14,0),"")</f>
        <v/>
      </c>
      <c r="M140" s="58" t="s">
        <v>1</v>
      </c>
      <c r="N140" s="92"/>
      <c r="O140" s="93"/>
      <c r="P140" s="57"/>
      <c r="Q140" s="97">
        <f t="shared" si="12"/>
        <v>0</v>
      </c>
      <c r="R140" s="31" t="b">
        <f t="shared" si="13"/>
        <v>0</v>
      </c>
      <c r="S140" s="98"/>
    </row>
    <row r="141" spans="1:19" x14ac:dyDescent="0.25">
      <c r="A141" s="90" t="str">
        <f t="shared" si="11"/>
        <v/>
      </c>
      <c r="B141" s="58"/>
      <c r="C141" s="91" t="str">
        <f>IFERROR(VLOOKUP($B141,'2a. Staff Data (FTFFT)'!$A:$N,5,0),"")</f>
        <v/>
      </c>
      <c r="D141" s="91" t="str">
        <f>IFERROR(VLOOKUP($B141,'2a. Staff Data (FTFFT)'!$A:$N,6,0),"")</f>
        <v/>
      </c>
      <c r="E141" s="91" t="str">
        <f>IFERROR(VLOOKUP($B141,'2a. Staff Data (FTFFT)'!$A:$N,7,0),"")</f>
        <v/>
      </c>
      <c r="F141" s="91" t="str">
        <f>IFERROR(VLOOKUP($B141,'2a. Staff Data (FTFFT)'!$A:$N,8,0),"")</f>
        <v/>
      </c>
      <c r="G141" s="91" t="str">
        <f>IFERROR(VLOOKUP($B141,'2a. Staff Data (FTFFT)'!$A:$N,9,0),"")</f>
        <v/>
      </c>
      <c r="H141" s="91" t="str">
        <f>IFERROR(VLOOKUP($B141,'2a. Staff Data (FTFFT)'!$A:$N,10,0),"")</f>
        <v/>
      </c>
      <c r="I141" s="91" t="str">
        <f>IFERROR(VLOOKUP($B141,'2a. Staff Data (FTFFT)'!$A:$N,11,0),"")</f>
        <v/>
      </c>
      <c r="J141" s="91" t="str">
        <f>IFERROR(VLOOKUP($B141,'2a. Staff Data (FTFFT)'!$A:$N,12,0),"")</f>
        <v/>
      </c>
      <c r="K141" s="91" t="str">
        <f>IFERROR(VLOOKUP($B141,'2a. Staff Data (FTFFT)'!$A:$N,13,0),"")</f>
        <v/>
      </c>
      <c r="L141" s="91" t="str">
        <f>IFERROR(VLOOKUP($B141,'2a. Staff Data (FTFFT)'!$A:$N,14,0),"")</f>
        <v/>
      </c>
      <c r="M141" s="58" t="s">
        <v>1</v>
      </c>
      <c r="N141" s="92"/>
      <c r="O141" s="93"/>
      <c r="P141" s="57"/>
      <c r="Q141" s="97">
        <f t="shared" si="12"/>
        <v>0</v>
      </c>
      <c r="R141" s="31" t="b">
        <f t="shared" si="13"/>
        <v>0</v>
      </c>
      <c r="S141" s="98"/>
    </row>
    <row r="142" spans="1:19" x14ac:dyDescent="0.25">
      <c r="A142" s="90" t="str">
        <f t="shared" si="11"/>
        <v/>
      </c>
      <c r="B142" s="58"/>
      <c r="C142" s="91" t="str">
        <f>IFERROR(VLOOKUP($B142,'2a. Staff Data (FTFFT)'!$A:$N,5,0),"")</f>
        <v/>
      </c>
      <c r="D142" s="91" t="str">
        <f>IFERROR(VLOOKUP($B142,'2a. Staff Data (FTFFT)'!$A:$N,6,0),"")</f>
        <v/>
      </c>
      <c r="E142" s="91" t="str">
        <f>IFERROR(VLOOKUP($B142,'2a. Staff Data (FTFFT)'!$A:$N,7,0),"")</f>
        <v/>
      </c>
      <c r="F142" s="91" t="str">
        <f>IFERROR(VLOOKUP($B142,'2a. Staff Data (FTFFT)'!$A:$N,8,0),"")</f>
        <v/>
      </c>
      <c r="G142" s="91" t="str">
        <f>IFERROR(VLOOKUP($B142,'2a. Staff Data (FTFFT)'!$A:$N,9,0),"")</f>
        <v/>
      </c>
      <c r="H142" s="91" t="str">
        <f>IFERROR(VLOOKUP($B142,'2a. Staff Data (FTFFT)'!$A:$N,10,0),"")</f>
        <v/>
      </c>
      <c r="I142" s="91" t="str">
        <f>IFERROR(VLOOKUP($B142,'2a. Staff Data (FTFFT)'!$A:$N,11,0),"")</f>
        <v/>
      </c>
      <c r="J142" s="91" t="str">
        <f>IFERROR(VLOOKUP($B142,'2a. Staff Data (FTFFT)'!$A:$N,12,0),"")</f>
        <v/>
      </c>
      <c r="K142" s="91" t="str">
        <f>IFERROR(VLOOKUP($B142,'2a. Staff Data (FTFFT)'!$A:$N,13,0),"")</f>
        <v/>
      </c>
      <c r="L142" s="91" t="str">
        <f>IFERROR(VLOOKUP($B142,'2a. Staff Data (FTFFT)'!$A:$N,14,0),"")</f>
        <v/>
      </c>
      <c r="M142" s="58" t="s">
        <v>1</v>
      </c>
      <c r="N142" s="92"/>
      <c r="O142" s="93"/>
      <c r="P142" s="57"/>
      <c r="Q142" s="97">
        <f t="shared" si="12"/>
        <v>0</v>
      </c>
      <c r="R142" s="31" t="b">
        <f t="shared" si="13"/>
        <v>0</v>
      </c>
      <c r="S142" s="98"/>
    </row>
    <row r="143" spans="1:19" x14ac:dyDescent="0.25">
      <c r="A143" s="90" t="str">
        <f t="shared" si="11"/>
        <v/>
      </c>
      <c r="B143" s="58"/>
      <c r="C143" s="91" t="str">
        <f>IFERROR(VLOOKUP($B143,'2a. Staff Data (FTFFT)'!$A:$N,5,0),"")</f>
        <v/>
      </c>
      <c r="D143" s="91" t="str">
        <f>IFERROR(VLOOKUP($B143,'2a. Staff Data (FTFFT)'!$A:$N,6,0),"")</f>
        <v/>
      </c>
      <c r="E143" s="91" t="str">
        <f>IFERROR(VLOOKUP($B143,'2a. Staff Data (FTFFT)'!$A:$N,7,0),"")</f>
        <v/>
      </c>
      <c r="F143" s="91" t="str">
        <f>IFERROR(VLOOKUP($B143,'2a. Staff Data (FTFFT)'!$A:$N,8,0),"")</f>
        <v/>
      </c>
      <c r="G143" s="91" t="str">
        <f>IFERROR(VLOOKUP($B143,'2a. Staff Data (FTFFT)'!$A:$N,9,0),"")</f>
        <v/>
      </c>
      <c r="H143" s="91" t="str">
        <f>IFERROR(VLOOKUP($B143,'2a. Staff Data (FTFFT)'!$A:$N,10,0),"")</f>
        <v/>
      </c>
      <c r="I143" s="91" t="str">
        <f>IFERROR(VLOOKUP($B143,'2a. Staff Data (FTFFT)'!$A:$N,11,0),"")</f>
        <v/>
      </c>
      <c r="J143" s="91" t="str">
        <f>IFERROR(VLOOKUP($B143,'2a. Staff Data (FTFFT)'!$A:$N,12,0),"")</f>
        <v/>
      </c>
      <c r="K143" s="91" t="str">
        <f>IFERROR(VLOOKUP($B143,'2a. Staff Data (FTFFT)'!$A:$N,13,0),"")</f>
        <v/>
      </c>
      <c r="L143" s="91" t="str">
        <f>IFERROR(VLOOKUP($B143,'2a. Staff Data (FTFFT)'!$A:$N,14,0),"")</f>
        <v/>
      </c>
      <c r="M143" s="58" t="s">
        <v>1</v>
      </c>
      <c r="N143" s="92"/>
      <c r="O143" s="93"/>
      <c r="P143" s="57"/>
      <c r="Q143" s="97">
        <f t="shared" si="12"/>
        <v>0</v>
      </c>
      <c r="R143" s="31" t="b">
        <f t="shared" si="13"/>
        <v>0</v>
      </c>
      <c r="S143" s="98"/>
    </row>
    <row r="144" spans="1:19" ht="17.25" thickBot="1" x14ac:dyDescent="0.3">
      <c r="A144" s="100" t="str">
        <f t="shared" si="11"/>
        <v/>
      </c>
      <c r="B144" s="78"/>
      <c r="C144" s="91" t="str">
        <f>IFERROR(VLOOKUP($B144,'2a. Staff Data (FTFFT)'!$A:$N,5,0),"")</f>
        <v/>
      </c>
      <c r="D144" s="91" t="str">
        <f>IFERROR(VLOOKUP($B144,'2a. Staff Data (FTFFT)'!$A:$N,6,0),"")</f>
        <v/>
      </c>
      <c r="E144" s="91" t="str">
        <f>IFERROR(VLOOKUP($B144,'2a. Staff Data (FTFFT)'!$A:$N,7,0),"")</f>
        <v/>
      </c>
      <c r="F144" s="91" t="str">
        <f>IFERROR(VLOOKUP($B144,'2a. Staff Data (FTFFT)'!$A:$N,8,0),"")</f>
        <v/>
      </c>
      <c r="G144" s="91" t="str">
        <f>IFERROR(VLOOKUP($B144,'2a. Staff Data (FTFFT)'!$A:$N,9,0),"")</f>
        <v/>
      </c>
      <c r="H144" s="91" t="str">
        <f>IFERROR(VLOOKUP($B144,'2a. Staff Data (FTFFT)'!$A:$N,10,0),"")</f>
        <v/>
      </c>
      <c r="I144" s="91" t="str">
        <f>IFERROR(VLOOKUP($B144,'2a. Staff Data (FTFFT)'!$A:$N,11,0),"")</f>
        <v/>
      </c>
      <c r="J144" s="91" t="str">
        <f>IFERROR(VLOOKUP($B144,'2a. Staff Data (FTFFT)'!$A:$N,12,0),"")</f>
        <v/>
      </c>
      <c r="K144" s="91" t="str">
        <f>IFERROR(VLOOKUP($B144,'2a. Staff Data (FTFFT)'!$A:$N,13,0),"")</f>
        <v/>
      </c>
      <c r="L144" s="91" t="str">
        <f>IFERROR(VLOOKUP($B144,'2a. Staff Data (FTFFT)'!$A:$N,14,0),"")</f>
        <v/>
      </c>
      <c r="M144" s="78" t="s">
        <v>1</v>
      </c>
      <c r="N144" s="101"/>
      <c r="O144" s="101"/>
      <c r="P144" s="102"/>
      <c r="Q144" s="103">
        <f t="shared" si="12"/>
        <v>0</v>
      </c>
      <c r="R144" s="38" t="b">
        <f t="shared" si="13"/>
        <v>0</v>
      </c>
      <c r="S144" s="104"/>
    </row>
  </sheetData>
  <mergeCells count="1">
    <mergeCell ref="A5:N6"/>
  </mergeCells>
  <phoneticPr fontId="27" type="noConversion"/>
  <conditionalFormatting sqref="L1:L8 L145:L1048576">
    <cfRule type="containsText" dxfId="7" priority="1" operator="containsText" text="No">
      <formula>NOT(ISERROR(SEARCH("No",L1)))</formula>
    </cfRule>
  </conditionalFormatting>
  <conditionalFormatting sqref="R10:R144">
    <cfRule type="containsText" dxfId="6" priority="2" operator="containsText" text="Please check">
      <formula>NOT(ISERROR(SEARCH("Please check",R10)))</formula>
    </cfRule>
    <cfRule type="containsText" dxfId="5" priority="4" operator="containsText" text="FALSE">
      <formula>NOT(ISERROR(SEARCH("FALSE",R10)))</formula>
    </cfRule>
  </conditionalFormatting>
  <dataValidations count="2">
    <dataValidation type="custom" allowBlank="1" showInputMessage="1" showErrorMessage="1" error="Please only include FTFFT staff who were employed at the reference date" sqref="L145:L1048576 L1:L8" xr:uid="{4FB4CD9B-CE46-4540-AB1B-A8E190AE592A}">
      <formula1>"""No"""</formula1>
    </dataValidation>
    <dataValidation type="decimal" allowBlank="1" showInputMessage="1" showErrorMessage="1" error="Staff FTE must be no larger than 1." sqref="P12:P144 P10" xr:uid="{8D6DBFF1-356E-480F-888F-819593D0CAD5}">
      <formula1>0</formula1>
      <formula2>1</formula2>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D5D9ED98-A6B3-4EA1-A7B3-885E71405327}">
          <x14:formula1>
            <xm:f>'3. Campuses (Optional)'!$A:$A</xm:f>
          </x14:formula1>
          <xm:sqref>N10:N144</xm:sqref>
        </x14:dataValidation>
        <x14:dataValidation type="list" allowBlank="1" showInputMessage="1" showErrorMessage="1" xr:uid="{14DF580C-C9A3-4DFA-A178-7CEEECFE09E1}">
          <x14:formula1>
            <xm:f>'Drop down list'!$A$2:$A$12</xm:f>
          </x14:formula1>
          <xm:sqref>M10:M144</xm:sqref>
        </x14:dataValidation>
        <x14:dataValidation type="list" allowBlank="1" showInputMessage="1" showErrorMessage="1" xr:uid="{E25698E1-9C40-4093-B0B0-CA61567A4F08}">
          <x14:formula1>
            <xm:f>'Drop down list'!$R$2:$R$12</xm:f>
          </x14:formula1>
          <xm:sqref>O10:O144</xm:sqref>
        </x14:dataValidation>
        <x14:dataValidation type="list" allowBlank="1" showInputMessage="1" showErrorMessage="1" xr:uid="{87A79B20-85F6-4ABA-8A0C-A45C363076D3}">
          <x14:formula1>
            <xm:f>'2a. Staff Data (FTFFT)'!$A:$A</xm:f>
          </x14:formula1>
          <xm:sqref>B10:B144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0080-6015-4765-8134-811688CFBBFF}">
  <sheetPr>
    <tabColor rgb="FFD6BBEB"/>
  </sheetPr>
  <dimension ref="A1:Q144"/>
  <sheetViews>
    <sheetView zoomScale="85" zoomScaleNormal="85" workbookViewId="0">
      <pane xSplit="2" ySplit="9" topLeftCell="I115" activePane="bottomRight" state="frozen"/>
      <selection activeCell="B11" sqref="B11"/>
      <selection pane="topRight" activeCell="B11" sqref="B11"/>
      <selection pane="bottomLeft" activeCell="B11" sqref="B11"/>
      <selection pane="bottomRight" activeCell="M121" sqref="M121"/>
    </sheetView>
  </sheetViews>
  <sheetFormatPr defaultRowHeight="16.5" x14ac:dyDescent="0.3"/>
  <cols>
    <col min="1" max="1" width="17.7109375" style="65" customWidth="1"/>
    <col min="2" max="2" width="29.5703125" style="65" customWidth="1"/>
    <col min="3" max="3" width="31.42578125" style="65" customWidth="1"/>
    <col min="4" max="4" width="27.85546875" style="65" customWidth="1"/>
    <col min="5" max="9" width="28.85546875" style="65" customWidth="1"/>
    <col min="10" max="10" width="25.42578125" style="65" customWidth="1"/>
    <col min="11" max="12" width="28.42578125" style="65" customWidth="1"/>
    <col min="13" max="13" width="44.42578125" style="65" customWidth="1"/>
    <col min="14" max="14" width="23.42578125" style="65" customWidth="1"/>
    <col min="15" max="15" width="20.7109375" style="65" hidden="1" customWidth="1"/>
    <col min="16" max="16" width="41.140625" style="89" customWidth="1"/>
    <col min="17" max="17" width="41.140625" style="62" customWidth="1"/>
    <col min="18" max="18" width="17.140625" style="65" customWidth="1"/>
    <col min="19" max="16384" width="9.140625" style="65"/>
  </cols>
  <sheetData>
    <row r="1" spans="1:17" ht="22.5" x14ac:dyDescent="0.25">
      <c r="A1" s="7" t="s">
        <v>213</v>
      </c>
      <c r="Q1" s="65"/>
    </row>
    <row r="2" spans="1:17" x14ac:dyDescent="0.2">
      <c r="A2" s="2" t="s">
        <v>162</v>
      </c>
      <c r="Q2" s="65"/>
    </row>
    <row r="3" spans="1:17" x14ac:dyDescent="0.25">
      <c r="A3" s="65" t="s">
        <v>202</v>
      </c>
      <c r="Q3" s="65"/>
    </row>
    <row r="4" spans="1:17" x14ac:dyDescent="0.25">
      <c r="A4" s="65" t="s">
        <v>215</v>
      </c>
      <c r="Q4" s="65"/>
    </row>
    <row r="5" spans="1:17" ht="16.5" customHeight="1" x14ac:dyDescent="0.25">
      <c r="A5" s="149" t="s">
        <v>267</v>
      </c>
      <c r="B5" s="149"/>
      <c r="C5" s="149"/>
      <c r="D5" s="149"/>
      <c r="E5" s="149"/>
      <c r="F5" s="149"/>
      <c r="G5" s="149"/>
      <c r="H5" s="149"/>
      <c r="I5" s="149"/>
      <c r="J5" s="149"/>
      <c r="K5" s="149"/>
      <c r="L5" s="89"/>
      <c r="Q5" s="65"/>
    </row>
    <row r="6" spans="1:17" x14ac:dyDescent="0.25">
      <c r="A6" s="149"/>
      <c r="B6" s="149"/>
      <c r="C6" s="149"/>
      <c r="D6" s="149"/>
      <c r="E6" s="149"/>
      <c r="F6" s="149"/>
      <c r="G6" s="149"/>
      <c r="H6" s="149"/>
      <c r="I6" s="149"/>
      <c r="J6" s="149"/>
      <c r="K6" s="149"/>
      <c r="L6" s="89"/>
      <c r="Q6" s="65"/>
    </row>
    <row r="7" spans="1:17" x14ac:dyDescent="0.25">
      <c r="A7" s="128" t="s">
        <v>265</v>
      </c>
      <c r="B7" s="89"/>
      <c r="C7" s="89"/>
      <c r="D7" s="89"/>
      <c r="E7" s="89"/>
      <c r="F7" s="89"/>
      <c r="G7" s="89"/>
      <c r="H7" s="89"/>
      <c r="I7" s="89"/>
      <c r="J7" s="89"/>
      <c r="K7" s="89"/>
      <c r="L7" s="89"/>
      <c r="Q7" s="65"/>
    </row>
    <row r="8" spans="1:17" ht="30" customHeight="1" thickBot="1" x14ac:dyDescent="0.3">
      <c r="A8" s="11" t="s">
        <v>268</v>
      </c>
      <c r="P8" s="65"/>
      <c r="Q8" s="65"/>
    </row>
    <row r="9" spans="1:17" s="10" customFormat="1" ht="63" customHeight="1" thickBot="1" x14ac:dyDescent="0.3">
      <c r="A9" s="39" t="s">
        <v>110</v>
      </c>
      <c r="B9" s="40" t="s">
        <v>138</v>
      </c>
      <c r="C9" s="24" t="s">
        <v>190</v>
      </c>
      <c r="D9" s="24" t="s">
        <v>191</v>
      </c>
      <c r="E9" s="24" t="s">
        <v>153</v>
      </c>
      <c r="F9" s="24" t="s">
        <v>130</v>
      </c>
      <c r="G9" s="24" t="s">
        <v>248</v>
      </c>
      <c r="H9" s="24" t="s">
        <v>249</v>
      </c>
      <c r="I9" s="24" t="s">
        <v>140</v>
      </c>
      <c r="J9" s="40" t="s">
        <v>118</v>
      </c>
      <c r="K9" s="40" t="s">
        <v>208</v>
      </c>
      <c r="L9" s="40" t="s">
        <v>225</v>
      </c>
      <c r="M9" s="40" t="s">
        <v>143</v>
      </c>
      <c r="N9" s="40" t="s">
        <v>117</v>
      </c>
      <c r="O9" s="40" t="s">
        <v>165</v>
      </c>
      <c r="P9" s="40" t="s">
        <v>166</v>
      </c>
      <c r="Q9" s="47" t="s">
        <v>223</v>
      </c>
    </row>
    <row r="10" spans="1:17" x14ac:dyDescent="0.25">
      <c r="A10" s="91" t="str">
        <f t="shared" ref="A10:A73" si="0">RIGHT(B10,4)</f>
        <v/>
      </c>
      <c r="B10" s="58"/>
      <c r="C10" s="91" t="str">
        <f>IFERROR(VLOOKUP($B10,'2b. Staff Data (Casual)'!$A:$K,5,0),"")</f>
        <v/>
      </c>
      <c r="D10" s="91" t="str">
        <f>IFERROR(VLOOKUP($B10,'2b. Staff Data (Casual)'!$A:$K,6,0),"")</f>
        <v/>
      </c>
      <c r="E10" s="91" t="str">
        <f>IFERROR(VLOOKUP($B10,'2b. Staff Data (Casual)'!$A:$K,7,0),"")</f>
        <v/>
      </c>
      <c r="F10" s="91" t="str">
        <f>IFERROR(VLOOKUP($B10,'2b. Staff Data (Casual)'!$A:$K,8,0),"")</f>
        <v/>
      </c>
      <c r="G10" s="91" t="str">
        <f>IFERROR(VLOOKUP($B10,'2b. Staff Data (Casual)'!$A:$K,9,0),"")</f>
        <v/>
      </c>
      <c r="H10" s="91" t="str">
        <f>IFERROR(VLOOKUP($B10,'2b. Staff Data (Casual)'!$A:$K,10,0),"")</f>
        <v/>
      </c>
      <c r="I10" s="91" t="str">
        <f>IFERROR(VLOOKUP($B10,'2b. Staff Data (Casual)'!$A:$K,11,0),"")</f>
        <v/>
      </c>
      <c r="J10" s="57" t="s">
        <v>1</v>
      </c>
      <c r="K10" s="57"/>
      <c r="L10" s="57"/>
      <c r="M10" s="57"/>
      <c r="N10" s="105">
        <f>M10/'1. Your Institution'!$B$9</f>
        <v>0</v>
      </c>
      <c r="O10" s="94">
        <f t="shared" ref="O10:O41" si="1">SUMIF(B:B,$B10,M:M)</f>
        <v>0</v>
      </c>
      <c r="P10" s="50" t="str">
        <f>IF(O10&gt;'1. Your Institution'!$B$9,"This casual staff member has exceeded the limit of total annual work hours. Please check that the data are correct.",IF(O10&lt;'1. Your Institution'!$B$9,"",IF(O10="","")))</f>
        <v/>
      </c>
      <c r="Q10" s="58"/>
    </row>
    <row r="11" spans="1:17" x14ac:dyDescent="0.25">
      <c r="A11" s="96" t="str">
        <f t="shared" si="0"/>
        <v/>
      </c>
      <c r="B11" s="58"/>
      <c r="C11" s="91" t="str">
        <f>IFERROR(VLOOKUP($B11,'2b. Staff Data (Casual)'!$A:$K,5,0),"")</f>
        <v/>
      </c>
      <c r="D11" s="91" t="str">
        <f>IFERROR(VLOOKUP($B11,'2b. Staff Data (Casual)'!$A:$K,6,0),"")</f>
        <v/>
      </c>
      <c r="E11" s="91" t="str">
        <f>IFERROR(VLOOKUP($B11,'2b. Staff Data (Casual)'!$A:$K,7,0),"")</f>
        <v/>
      </c>
      <c r="F11" s="91" t="str">
        <f>IFERROR(VLOOKUP($B11,'2b. Staff Data (Casual)'!$A:$K,8,0),"")</f>
        <v/>
      </c>
      <c r="G11" s="91" t="str">
        <f>IFERROR(VLOOKUP($B11,'2b. Staff Data (Casual)'!$A:$K,9,0),"")</f>
        <v/>
      </c>
      <c r="H11" s="91" t="str">
        <f>IFERROR(VLOOKUP($B11,'2b. Staff Data (Casual)'!$A:$K,10,0),"")</f>
        <v/>
      </c>
      <c r="I11" s="91" t="str">
        <f>IFERROR(VLOOKUP($B11,'2b. Staff Data (Casual)'!$A:$K,11,0),"")</f>
        <v/>
      </c>
      <c r="J11" s="57" t="s">
        <v>1</v>
      </c>
      <c r="K11" s="57"/>
      <c r="L11" s="57"/>
      <c r="M11" s="57"/>
      <c r="N11" s="106">
        <f>M11/'1. Your Institution'!$B$9</f>
        <v>0</v>
      </c>
      <c r="O11" s="97">
        <f t="shared" si="1"/>
        <v>0</v>
      </c>
      <c r="P11" s="31" t="str">
        <f>IF(O11&gt;'1. Your Institution'!$B$9,"This casual staff member has exceeded the limit of total annual work hours. Please check that the data are correct.",IF(O11&lt;'1. Your Institution'!$B$9,"",IF(O11="","")))</f>
        <v/>
      </c>
      <c r="Q11" s="57"/>
    </row>
    <row r="12" spans="1:17" x14ac:dyDescent="0.25">
      <c r="A12" s="96" t="str">
        <f t="shared" si="0"/>
        <v/>
      </c>
      <c r="B12" s="57"/>
      <c r="C12" s="91" t="str">
        <f>IFERROR(VLOOKUP($B12,'2b. Staff Data (Casual)'!$A:$K,5,0),"")</f>
        <v/>
      </c>
      <c r="D12" s="91" t="str">
        <f>IFERROR(VLOOKUP($B12,'2b. Staff Data (Casual)'!$A:$K,6,0),"")</f>
        <v/>
      </c>
      <c r="E12" s="91" t="str">
        <f>IFERROR(VLOOKUP($B12,'2b. Staff Data (Casual)'!$A:$K,7,0),"")</f>
        <v/>
      </c>
      <c r="F12" s="91" t="str">
        <f>IFERROR(VLOOKUP($B12,'2b. Staff Data (Casual)'!$A:$K,8,0),"")</f>
        <v/>
      </c>
      <c r="G12" s="91" t="str">
        <f>IFERROR(VLOOKUP($B12,'2b. Staff Data (Casual)'!$A:$K,9,0),"")</f>
        <v/>
      </c>
      <c r="H12" s="91" t="str">
        <f>IFERROR(VLOOKUP($B12,'2b. Staff Data (Casual)'!$A:$K,10,0),"")</f>
        <v/>
      </c>
      <c r="I12" s="91" t="str">
        <f>IFERROR(VLOOKUP($B12,'2b. Staff Data (Casual)'!$A:$K,11,0),"")</f>
        <v/>
      </c>
      <c r="J12" s="57" t="s">
        <v>1</v>
      </c>
      <c r="K12" s="57"/>
      <c r="L12" s="57"/>
      <c r="M12" s="57"/>
      <c r="N12" s="106">
        <f>M12/'1. Your Institution'!$B$9</f>
        <v>0</v>
      </c>
      <c r="O12" s="97">
        <f t="shared" si="1"/>
        <v>0</v>
      </c>
      <c r="P12" s="31" t="str">
        <f>IF(O12&gt;'1. Your Institution'!$B$9,"This casual staff member has exceeded the limit of total annual work hours. Please check that the data are correct.",IF(O12&lt;'1. Your Institution'!$B$9,"",IF(O12="","")))</f>
        <v/>
      </c>
      <c r="Q12" s="57"/>
    </row>
    <row r="13" spans="1:17" x14ac:dyDescent="0.25">
      <c r="A13" s="96" t="str">
        <f>RIGHT(B13,4)</f>
        <v/>
      </c>
      <c r="B13" s="57"/>
      <c r="C13" s="91" t="str">
        <f>IFERROR(VLOOKUP($B13,'2b. Staff Data (Casual)'!$A:$K,5,0),"")</f>
        <v/>
      </c>
      <c r="D13" s="91" t="str">
        <f>IFERROR(VLOOKUP($B13,'2b. Staff Data (Casual)'!$A:$K,6,0),"")</f>
        <v/>
      </c>
      <c r="E13" s="91" t="str">
        <f>IFERROR(VLOOKUP($B13,'2b. Staff Data (Casual)'!$A:$K,7,0),"")</f>
        <v/>
      </c>
      <c r="F13" s="91" t="str">
        <f>IFERROR(VLOOKUP($B13,'2b. Staff Data (Casual)'!$A:$K,8,0),"")</f>
        <v/>
      </c>
      <c r="G13" s="91" t="str">
        <f>IFERROR(VLOOKUP($B13,'2b. Staff Data (Casual)'!$A:$K,9,0),"")</f>
        <v/>
      </c>
      <c r="H13" s="91" t="str">
        <f>IFERROR(VLOOKUP($B13,'2b. Staff Data (Casual)'!$A:$K,10,0),"")</f>
        <v/>
      </c>
      <c r="I13" s="91" t="str">
        <f>IFERROR(VLOOKUP($B13,'2b. Staff Data (Casual)'!$A:$K,11,0),"")</f>
        <v/>
      </c>
      <c r="J13" s="57" t="s">
        <v>1</v>
      </c>
      <c r="K13" s="57"/>
      <c r="L13" s="57"/>
      <c r="M13" s="57"/>
      <c r="N13" s="106">
        <f>M13/'1. Your Institution'!$B$9</f>
        <v>0</v>
      </c>
      <c r="O13" s="97">
        <f t="shared" si="1"/>
        <v>0</v>
      </c>
      <c r="P13" s="31" t="str">
        <f>IF(O13&gt;'1. Your Institution'!$B$9,"This casual staff member has exceeded the limit of total annual work hours. Please check that the data are correct.",IF(O13&lt;'1. Your Institution'!$B$9,"",IF(O13="","")))</f>
        <v/>
      </c>
      <c r="Q13" s="57"/>
    </row>
    <row r="14" spans="1:17" x14ac:dyDescent="0.25">
      <c r="A14" s="96" t="str">
        <f>RIGHT(B14,4)</f>
        <v/>
      </c>
      <c r="B14" s="57"/>
      <c r="C14" s="91" t="str">
        <f>IFERROR(VLOOKUP($B14,'2b. Staff Data (Casual)'!$A:$K,5,0),"")</f>
        <v/>
      </c>
      <c r="D14" s="91" t="str">
        <f>IFERROR(VLOOKUP($B14,'2b. Staff Data (Casual)'!$A:$K,6,0),"")</f>
        <v/>
      </c>
      <c r="E14" s="91" t="str">
        <f>IFERROR(VLOOKUP($B14,'2b. Staff Data (Casual)'!$A:$K,7,0),"")</f>
        <v/>
      </c>
      <c r="F14" s="91" t="str">
        <f>IFERROR(VLOOKUP($B14,'2b. Staff Data (Casual)'!$A:$K,8,0),"")</f>
        <v/>
      </c>
      <c r="G14" s="91" t="str">
        <f>IFERROR(VLOOKUP($B14,'2b. Staff Data (Casual)'!$A:$K,9,0),"")</f>
        <v/>
      </c>
      <c r="H14" s="91" t="str">
        <f>IFERROR(VLOOKUP($B14,'2b. Staff Data (Casual)'!$A:$K,10,0),"")</f>
        <v/>
      </c>
      <c r="I14" s="91" t="str">
        <f>IFERROR(VLOOKUP($B14,'2b. Staff Data (Casual)'!$A:$K,11,0),"")</f>
        <v/>
      </c>
      <c r="J14" s="57" t="s">
        <v>1</v>
      </c>
      <c r="K14" s="57"/>
      <c r="L14" s="57"/>
      <c r="M14" s="57"/>
      <c r="N14" s="106">
        <f>M14/'1. Your Institution'!$B$9</f>
        <v>0</v>
      </c>
      <c r="O14" s="97">
        <f t="shared" si="1"/>
        <v>0</v>
      </c>
      <c r="P14" s="31" t="str">
        <f>IF(O14&gt;'1. Your Institution'!$B$9,"This casual staff member has exceeded the limit of total annual work hours. Please check that the data are correct.",IF(O14&lt;'1. Your Institution'!$B$9,"",IF(O14="","")))</f>
        <v/>
      </c>
      <c r="Q14" s="57"/>
    </row>
    <row r="15" spans="1:17" x14ac:dyDescent="0.25">
      <c r="A15" s="96" t="str">
        <f t="shared" si="0"/>
        <v/>
      </c>
      <c r="B15" s="57"/>
      <c r="C15" s="91" t="str">
        <f>IFERROR(VLOOKUP($B15,'2b. Staff Data (Casual)'!$A:$K,5,0),"")</f>
        <v/>
      </c>
      <c r="D15" s="91" t="str">
        <f>IFERROR(VLOOKUP($B15,'2b. Staff Data (Casual)'!$A:$K,6,0),"")</f>
        <v/>
      </c>
      <c r="E15" s="91" t="str">
        <f>IFERROR(VLOOKUP($B15,'2b. Staff Data (Casual)'!$A:$K,7,0),"")</f>
        <v/>
      </c>
      <c r="F15" s="91" t="str">
        <f>IFERROR(VLOOKUP($B15,'2b. Staff Data (Casual)'!$A:$K,8,0),"")</f>
        <v/>
      </c>
      <c r="G15" s="91" t="str">
        <f>IFERROR(VLOOKUP($B15,'2b. Staff Data (Casual)'!$A:$K,9,0),"")</f>
        <v/>
      </c>
      <c r="H15" s="91" t="str">
        <f>IFERROR(VLOOKUP($B15,'2b. Staff Data (Casual)'!$A:$K,10,0),"")</f>
        <v/>
      </c>
      <c r="I15" s="91" t="str">
        <f>IFERROR(VLOOKUP($B15,'2b. Staff Data (Casual)'!$A:$K,11,0),"")</f>
        <v/>
      </c>
      <c r="J15" s="57" t="s">
        <v>1</v>
      </c>
      <c r="K15" s="57"/>
      <c r="L15" s="57"/>
      <c r="M15" s="57"/>
      <c r="N15" s="106">
        <f>M15/'1. Your Institution'!$B$9</f>
        <v>0</v>
      </c>
      <c r="O15" s="97">
        <f t="shared" si="1"/>
        <v>0</v>
      </c>
      <c r="P15" s="31" t="str">
        <f>IF(O15&gt;'1. Your Institution'!$B$9,"This casual staff member has exceeded the limit of total annual work hours. Please check that the data are correct.",IF(O15&lt;'1. Your Institution'!$B$9,"",IF(O15="","")))</f>
        <v/>
      </c>
      <c r="Q15" s="57"/>
    </row>
    <row r="16" spans="1:17" x14ac:dyDescent="0.25">
      <c r="A16" s="96" t="str">
        <f t="shared" si="0"/>
        <v/>
      </c>
      <c r="B16" s="57"/>
      <c r="C16" s="91" t="str">
        <f>IFERROR(VLOOKUP($B16,'2b. Staff Data (Casual)'!$A:$K,5,0),"")</f>
        <v/>
      </c>
      <c r="D16" s="91" t="str">
        <f>IFERROR(VLOOKUP($B16,'2b. Staff Data (Casual)'!$A:$K,6,0),"")</f>
        <v/>
      </c>
      <c r="E16" s="91" t="str">
        <f>IFERROR(VLOOKUP($B16,'2b. Staff Data (Casual)'!$A:$K,7,0),"")</f>
        <v/>
      </c>
      <c r="F16" s="91" t="str">
        <f>IFERROR(VLOOKUP($B16,'2b. Staff Data (Casual)'!$A:$K,8,0),"")</f>
        <v/>
      </c>
      <c r="G16" s="91" t="str">
        <f>IFERROR(VLOOKUP($B16,'2b. Staff Data (Casual)'!$A:$K,9,0),"")</f>
        <v/>
      </c>
      <c r="H16" s="91" t="str">
        <f>IFERROR(VLOOKUP($B16,'2b. Staff Data (Casual)'!$A:$K,10,0),"")</f>
        <v/>
      </c>
      <c r="I16" s="91" t="str">
        <f>IFERROR(VLOOKUP($B16,'2b. Staff Data (Casual)'!$A:$K,11,0),"")</f>
        <v/>
      </c>
      <c r="J16" s="57" t="s">
        <v>1</v>
      </c>
      <c r="K16" s="57"/>
      <c r="L16" s="57"/>
      <c r="M16" s="57"/>
      <c r="N16" s="106">
        <f>M16/'1. Your Institution'!$B$9</f>
        <v>0</v>
      </c>
      <c r="O16" s="97">
        <f t="shared" si="1"/>
        <v>0</v>
      </c>
      <c r="P16" s="31" t="str">
        <f>IF(O16&gt;'1. Your Institution'!$B$9,"This casual staff member has exceeded the limit of total annual work hours. Please check that the data are correct.",IF(O16&lt;'1. Your Institution'!$B$9,"",IF(O16="","")))</f>
        <v/>
      </c>
      <c r="Q16" s="57"/>
    </row>
    <row r="17" spans="1:17" x14ac:dyDescent="0.25">
      <c r="A17" s="96" t="str">
        <f t="shared" ref="A17:A27" si="2">RIGHT(B17,4)</f>
        <v/>
      </c>
      <c r="B17" s="57"/>
      <c r="C17" s="91" t="str">
        <f>IFERROR(VLOOKUP($B17,'2b. Staff Data (Casual)'!$A:$K,5,0),"")</f>
        <v/>
      </c>
      <c r="D17" s="91" t="str">
        <f>IFERROR(VLOOKUP($B17,'2b. Staff Data (Casual)'!$A:$K,6,0),"")</f>
        <v/>
      </c>
      <c r="E17" s="91" t="str">
        <f>IFERROR(VLOOKUP($B17,'2b. Staff Data (Casual)'!$A:$K,7,0),"")</f>
        <v/>
      </c>
      <c r="F17" s="91" t="str">
        <f>IFERROR(VLOOKUP($B17,'2b. Staff Data (Casual)'!$A:$K,8,0),"")</f>
        <v/>
      </c>
      <c r="G17" s="91" t="str">
        <f>IFERROR(VLOOKUP($B17,'2b. Staff Data (Casual)'!$A:$K,9,0),"")</f>
        <v/>
      </c>
      <c r="H17" s="91" t="str">
        <f>IFERROR(VLOOKUP($B17,'2b. Staff Data (Casual)'!$A:$K,10,0),"")</f>
        <v/>
      </c>
      <c r="I17" s="91" t="str">
        <f>IFERROR(VLOOKUP($B17,'2b. Staff Data (Casual)'!$A:$K,11,0),"")</f>
        <v/>
      </c>
      <c r="J17" s="57" t="s">
        <v>1</v>
      </c>
      <c r="K17" s="57"/>
      <c r="L17" s="57"/>
      <c r="M17" s="57"/>
      <c r="N17" s="106">
        <f>M17/'1. Your Institution'!$B$9</f>
        <v>0</v>
      </c>
      <c r="O17" s="97">
        <f t="shared" si="1"/>
        <v>0</v>
      </c>
      <c r="P17" s="31" t="str">
        <f>IF(O17&gt;'1. Your Institution'!$B$9,"This casual staff member has exceeded the limit of total annual work hours. Please check that the data are correct.",IF(O17&lt;'1. Your Institution'!$B$9,"",IF(O17="","")))</f>
        <v/>
      </c>
      <c r="Q17" s="57"/>
    </row>
    <row r="18" spans="1:17" x14ac:dyDescent="0.25">
      <c r="A18" s="96" t="str">
        <f t="shared" si="2"/>
        <v/>
      </c>
      <c r="B18" s="57"/>
      <c r="C18" s="91" t="str">
        <f>IFERROR(VLOOKUP($B18,'2b. Staff Data (Casual)'!$A:$K,5,0),"")</f>
        <v/>
      </c>
      <c r="D18" s="91" t="str">
        <f>IFERROR(VLOOKUP($B18,'2b. Staff Data (Casual)'!$A:$K,6,0),"")</f>
        <v/>
      </c>
      <c r="E18" s="91" t="str">
        <f>IFERROR(VLOOKUP($B18,'2b. Staff Data (Casual)'!$A:$K,7,0),"")</f>
        <v/>
      </c>
      <c r="F18" s="91" t="str">
        <f>IFERROR(VLOOKUP($B18,'2b. Staff Data (Casual)'!$A:$K,8,0),"")</f>
        <v/>
      </c>
      <c r="G18" s="91" t="str">
        <f>IFERROR(VLOOKUP($B18,'2b. Staff Data (Casual)'!$A:$K,9,0),"")</f>
        <v/>
      </c>
      <c r="H18" s="91" t="str">
        <f>IFERROR(VLOOKUP($B18,'2b. Staff Data (Casual)'!$A:$K,10,0),"")</f>
        <v/>
      </c>
      <c r="I18" s="91" t="str">
        <f>IFERROR(VLOOKUP($B18,'2b. Staff Data (Casual)'!$A:$K,11,0),"")</f>
        <v/>
      </c>
      <c r="J18" s="57" t="s">
        <v>1</v>
      </c>
      <c r="K18" s="57"/>
      <c r="L18" s="57"/>
      <c r="M18" s="57"/>
      <c r="N18" s="106">
        <f>M18/'1. Your Institution'!$B$9</f>
        <v>0</v>
      </c>
      <c r="O18" s="97">
        <f t="shared" si="1"/>
        <v>0</v>
      </c>
      <c r="P18" s="31" t="str">
        <f>IF(O18&gt;'1. Your Institution'!$B$9,"This casual staff member has exceeded the limit of total annual work hours. Please check that the data are correct.",IF(O18&lt;'1. Your Institution'!$B$9,"",IF(O18="","")))</f>
        <v/>
      </c>
      <c r="Q18" s="57"/>
    </row>
    <row r="19" spans="1:17" x14ac:dyDescent="0.25">
      <c r="A19" s="96" t="str">
        <f t="shared" si="2"/>
        <v/>
      </c>
      <c r="B19" s="57"/>
      <c r="C19" s="91" t="str">
        <f>IFERROR(VLOOKUP($B19,'2b. Staff Data (Casual)'!$A:$K,5,0),"")</f>
        <v/>
      </c>
      <c r="D19" s="91" t="str">
        <f>IFERROR(VLOOKUP($B19,'2b. Staff Data (Casual)'!$A:$K,6,0),"")</f>
        <v/>
      </c>
      <c r="E19" s="91" t="str">
        <f>IFERROR(VLOOKUP($B19,'2b. Staff Data (Casual)'!$A:$K,7,0),"")</f>
        <v/>
      </c>
      <c r="F19" s="91" t="str">
        <f>IFERROR(VLOOKUP($B19,'2b. Staff Data (Casual)'!$A:$K,8,0),"")</f>
        <v/>
      </c>
      <c r="G19" s="91" t="str">
        <f>IFERROR(VLOOKUP($B19,'2b. Staff Data (Casual)'!$A:$K,9,0),"")</f>
        <v/>
      </c>
      <c r="H19" s="91" t="str">
        <f>IFERROR(VLOOKUP($B19,'2b. Staff Data (Casual)'!$A:$K,10,0),"")</f>
        <v/>
      </c>
      <c r="I19" s="91" t="str">
        <f>IFERROR(VLOOKUP($B19,'2b. Staff Data (Casual)'!$A:$K,11,0),"")</f>
        <v/>
      </c>
      <c r="J19" s="57" t="s">
        <v>1</v>
      </c>
      <c r="K19" s="57"/>
      <c r="L19" s="57"/>
      <c r="M19" s="57"/>
      <c r="N19" s="106">
        <f>M19/'1. Your Institution'!$B$9</f>
        <v>0</v>
      </c>
      <c r="O19" s="97">
        <f t="shared" si="1"/>
        <v>0</v>
      </c>
      <c r="P19" s="31" t="str">
        <f>IF(O19&gt;'1. Your Institution'!$B$9,"This casual staff member has exceeded the limit of total annual work hours. Please check that the data are correct.",IF(O19&lt;'1. Your Institution'!$B$9,"",IF(O19="","")))</f>
        <v/>
      </c>
      <c r="Q19" s="57"/>
    </row>
    <row r="20" spans="1:17" x14ac:dyDescent="0.25">
      <c r="A20" s="96" t="str">
        <f t="shared" si="2"/>
        <v/>
      </c>
      <c r="B20" s="57"/>
      <c r="C20" s="91" t="str">
        <f>IFERROR(VLOOKUP($B20,'2b. Staff Data (Casual)'!$A:$K,5,0),"")</f>
        <v/>
      </c>
      <c r="D20" s="91" t="str">
        <f>IFERROR(VLOOKUP($B20,'2b. Staff Data (Casual)'!$A:$K,6,0),"")</f>
        <v/>
      </c>
      <c r="E20" s="91" t="str">
        <f>IFERROR(VLOOKUP($B20,'2b. Staff Data (Casual)'!$A:$K,7,0),"")</f>
        <v/>
      </c>
      <c r="F20" s="91" t="str">
        <f>IFERROR(VLOOKUP($B20,'2b. Staff Data (Casual)'!$A:$K,8,0),"")</f>
        <v/>
      </c>
      <c r="G20" s="91" t="str">
        <f>IFERROR(VLOOKUP($B20,'2b. Staff Data (Casual)'!$A:$K,9,0),"")</f>
        <v/>
      </c>
      <c r="H20" s="91" t="str">
        <f>IFERROR(VLOOKUP($B20,'2b. Staff Data (Casual)'!$A:$K,10,0),"")</f>
        <v/>
      </c>
      <c r="I20" s="91" t="str">
        <f>IFERROR(VLOOKUP($B20,'2b. Staff Data (Casual)'!$A:$K,11,0),"")</f>
        <v/>
      </c>
      <c r="J20" s="57" t="s">
        <v>1</v>
      </c>
      <c r="K20" s="57"/>
      <c r="L20" s="57"/>
      <c r="M20" s="57"/>
      <c r="N20" s="106">
        <f>M20/'1. Your Institution'!$B$9</f>
        <v>0</v>
      </c>
      <c r="O20" s="97">
        <f t="shared" si="1"/>
        <v>0</v>
      </c>
      <c r="P20" s="31" t="str">
        <f>IF(O20&gt;'1. Your Institution'!$B$9,"This casual staff member has exceeded the limit of total annual work hours. Please check that the data are correct.",IF(O20&lt;'1. Your Institution'!$B$9,"",IF(O20="","")))</f>
        <v/>
      </c>
      <c r="Q20" s="57"/>
    </row>
    <row r="21" spans="1:17" x14ac:dyDescent="0.25">
      <c r="A21" s="96" t="str">
        <f t="shared" si="2"/>
        <v/>
      </c>
      <c r="B21" s="57"/>
      <c r="C21" s="91" t="str">
        <f>IFERROR(VLOOKUP($B21,'2b. Staff Data (Casual)'!$A:$K,5,0),"")</f>
        <v/>
      </c>
      <c r="D21" s="91" t="str">
        <f>IFERROR(VLOOKUP($B21,'2b. Staff Data (Casual)'!$A:$K,6,0),"")</f>
        <v/>
      </c>
      <c r="E21" s="91" t="str">
        <f>IFERROR(VLOOKUP($B21,'2b. Staff Data (Casual)'!$A:$K,7,0),"")</f>
        <v/>
      </c>
      <c r="F21" s="91" t="str">
        <f>IFERROR(VLOOKUP($B21,'2b. Staff Data (Casual)'!$A:$K,8,0),"")</f>
        <v/>
      </c>
      <c r="G21" s="91" t="str">
        <f>IFERROR(VLOOKUP($B21,'2b. Staff Data (Casual)'!$A:$K,9,0),"")</f>
        <v/>
      </c>
      <c r="H21" s="91" t="str">
        <f>IFERROR(VLOOKUP($B21,'2b. Staff Data (Casual)'!$A:$K,10,0),"")</f>
        <v/>
      </c>
      <c r="I21" s="91" t="str">
        <f>IFERROR(VLOOKUP($B21,'2b. Staff Data (Casual)'!$A:$K,11,0),"")</f>
        <v/>
      </c>
      <c r="J21" s="57" t="s">
        <v>1</v>
      </c>
      <c r="K21" s="57"/>
      <c r="L21" s="57"/>
      <c r="M21" s="57"/>
      <c r="N21" s="106">
        <f>M21/'1. Your Institution'!$B$9</f>
        <v>0</v>
      </c>
      <c r="O21" s="97">
        <f t="shared" si="1"/>
        <v>0</v>
      </c>
      <c r="P21" s="31" t="str">
        <f>IF(O21&gt;'1. Your Institution'!$B$9,"This casual staff member has exceeded the limit of total annual work hours. Please check that the data are correct.",IF(O21&lt;'1. Your Institution'!$B$9,"",IF(O21="","")))</f>
        <v/>
      </c>
      <c r="Q21" s="57"/>
    </row>
    <row r="22" spans="1:17" x14ac:dyDescent="0.25">
      <c r="A22" s="96" t="str">
        <f t="shared" si="2"/>
        <v/>
      </c>
      <c r="B22" s="57"/>
      <c r="C22" s="91" t="str">
        <f>IFERROR(VLOOKUP($B22,'2b. Staff Data (Casual)'!$A:$K,5,0),"")</f>
        <v/>
      </c>
      <c r="D22" s="91" t="str">
        <f>IFERROR(VLOOKUP($B22,'2b. Staff Data (Casual)'!$A:$K,6,0),"")</f>
        <v/>
      </c>
      <c r="E22" s="91" t="str">
        <f>IFERROR(VLOOKUP($B22,'2b. Staff Data (Casual)'!$A:$K,7,0),"")</f>
        <v/>
      </c>
      <c r="F22" s="91" t="str">
        <f>IFERROR(VLOOKUP($B22,'2b. Staff Data (Casual)'!$A:$K,8,0),"")</f>
        <v/>
      </c>
      <c r="G22" s="91" t="str">
        <f>IFERROR(VLOOKUP($B22,'2b. Staff Data (Casual)'!$A:$K,9,0),"")</f>
        <v/>
      </c>
      <c r="H22" s="91" t="str">
        <f>IFERROR(VLOOKUP($B22,'2b. Staff Data (Casual)'!$A:$K,10,0),"")</f>
        <v/>
      </c>
      <c r="I22" s="91" t="str">
        <f>IFERROR(VLOOKUP($B22,'2b. Staff Data (Casual)'!$A:$K,11,0),"")</f>
        <v/>
      </c>
      <c r="J22" s="57" t="s">
        <v>1</v>
      </c>
      <c r="K22" s="57"/>
      <c r="L22" s="57"/>
      <c r="M22" s="57"/>
      <c r="N22" s="106">
        <f>M22/'1. Your Institution'!$B$9</f>
        <v>0</v>
      </c>
      <c r="O22" s="97">
        <f t="shared" si="1"/>
        <v>0</v>
      </c>
      <c r="P22" s="31" t="str">
        <f>IF(O22&gt;'1. Your Institution'!$B$9,"This casual staff member has exceeded the limit of total annual work hours. Please check that the data are correct.",IF(O22&lt;'1. Your Institution'!$B$9,"",IF(O22="","")))</f>
        <v/>
      </c>
      <c r="Q22" s="57"/>
    </row>
    <row r="23" spans="1:17" x14ac:dyDescent="0.25">
      <c r="A23" s="96" t="str">
        <f t="shared" si="2"/>
        <v/>
      </c>
      <c r="B23" s="57"/>
      <c r="C23" s="91" t="str">
        <f>IFERROR(VLOOKUP($B23,'2b. Staff Data (Casual)'!$A:$K,5,0),"")</f>
        <v/>
      </c>
      <c r="D23" s="91" t="str">
        <f>IFERROR(VLOOKUP($B23,'2b. Staff Data (Casual)'!$A:$K,6,0),"")</f>
        <v/>
      </c>
      <c r="E23" s="91" t="str">
        <f>IFERROR(VLOOKUP($B23,'2b. Staff Data (Casual)'!$A:$K,7,0),"")</f>
        <v/>
      </c>
      <c r="F23" s="91" t="str">
        <f>IFERROR(VLOOKUP($B23,'2b. Staff Data (Casual)'!$A:$K,8,0),"")</f>
        <v/>
      </c>
      <c r="G23" s="91" t="str">
        <f>IFERROR(VLOOKUP($B23,'2b. Staff Data (Casual)'!$A:$K,9,0),"")</f>
        <v/>
      </c>
      <c r="H23" s="91" t="str">
        <f>IFERROR(VLOOKUP($B23,'2b. Staff Data (Casual)'!$A:$K,10,0),"")</f>
        <v/>
      </c>
      <c r="I23" s="91" t="str">
        <f>IFERROR(VLOOKUP($B23,'2b. Staff Data (Casual)'!$A:$K,11,0),"")</f>
        <v/>
      </c>
      <c r="J23" s="57" t="s">
        <v>1</v>
      </c>
      <c r="K23" s="57"/>
      <c r="L23" s="57"/>
      <c r="M23" s="57"/>
      <c r="N23" s="106">
        <f>M23/'1. Your Institution'!$B$9</f>
        <v>0</v>
      </c>
      <c r="O23" s="97">
        <f t="shared" si="1"/>
        <v>0</v>
      </c>
      <c r="P23" s="31" t="str">
        <f>IF(O23&gt;'1. Your Institution'!$B$9,"This casual staff member has exceeded the limit of total annual work hours. Please check that the data are correct.",IF(O23&lt;'1. Your Institution'!$B$9,"",IF(O23="","")))</f>
        <v/>
      </c>
      <c r="Q23" s="57"/>
    </row>
    <row r="24" spans="1:17" x14ac:dyDescent="0.25">
      <c r="A24" s="96" t="str">
        <f t="shared" si="2"/>
        <v/>
      </c>
      <c r="B24" s="57"/>
      <c r="C24" s="91" t="str">
        <f>IFERROR(VLOOKUP($B24,'2b. Staff Data (Casual)'!$A:$K,5,0),"")</f>
        <v/>
      </c>
      <c r="D24" s="91" t="str">
        <f>IFERROR(VLOOKUP($B24,'2b. Staff Data (Casual)'!$A:$K,6,0),"")</f>
        <v/>
      </c>
      <c r="E24" s="91" t="str">
        <f>IFERROR(VLOOKUP($B24,'2b. Staff Data (Casual)'!$A:$K,7,0),"")</f>
        <v/>
      </c>
      <c r="F24" s="91" t="str">
        <f>IFERROR(VLOOKUP($B24,'2b. Staff Data (Casual)'!$A:$K,8,0),"")</f>
        <v/>
      </c>
      <c r="G24" s="91" t="str">
        <f>IFERROR(VLOOKUP($B24,'2b. Staff Data (Casual)'!$A:$K,9,0),"")</f>
        <v/>
      </c>
      <c r="H24" s="91" t="str">
        <f>IFERROR(VLOOKUP($B24,'2b. Staff Data (Casual)'!$A:$K,10,0),"")</f>
        <v/>
      </c>
      <c r="I24" s="91" t="str">
        <f>IFERROR(VLOOKUP($B24,'2b. Staff Data (Casual)'!$A:$K,11,0),"")</f>
        <v/>
      </c>
      <c r="J24" s="57" t="s">
        <v>1</v>
      </c>
      <c r="K24" s="57"/>
      <c r="L24" s="57"/>
      <c r="M24" s="57"/>
      <c r="N24" s="106">
        <f>M24/'1. Your Institution'!$B$9</f>
        <v>0</v>
      </c>
      <c r="O24" s="97">
        <f t="shared" si="1"/>
        <v>0</v>
      </c>
      <c r="P24" s="31" t="str">
        <f>IF(O24&gt;'1. Your Institution'!$B$9,"This casual staff member has exceeded the limit of total annual work hours. Please check that the data are correct.",IF(O24&lt;'1. Your Institution'!$B$9,"",IF(O24="","")))</f>
        <v/>
      </c>
      <c r="Q24" s="57"/>
    </row>
    <row r="25" spans="1:17" x14ac:dyDescent="0.25">
      <c r="A25" s="96" t="str">
        <f t="shared" si="2"/>
        <v/>
      </c>
      <c r="B25" s="57"/>
      <c r="C25" s="91" t="str">
        <f>IFERROR(VLOOKUP($B25,'2b. Staff Data (Casual)'!$A:$K,5,0),"")</f>
        <v/>
      </c>
      <c r="D25" s="91" t="str">
        <f>IFERROR(VLOOKUP($B25,'2b. Staff Data (Casual)'!$A:$K,6,0),"")</f>
        <v/>
      </c>
      <c r="E25" s="91" t="str">
        <f>IFERROR(VLOOKUP($B25,'2b. Staff Data (Casual)'!$A:$K,7,0),"")</f>
        <v/>
      </c>
      <c r="F25" s="91" t="str">
        <f>IFERROR(VLOOKUP($B25,'2b. Staff Data (Casual)'!$A:$K,8,0),"")</f>
        <v/>
      </c>
      <c r="G25" s="91" t="str">
        <f>IFERROR(VLOOKUP($B25,'2b. Staff Data (Casual)'!$A:$K,9,0),"")</f>
        <v/>
      </c>
      <c r="H25" s="91" t="str">
        <f>IFERROR(VLOOKUP($B25,'2b. Staff Data (Casual)'!$A:$K,10,0),"")</f>
        <v/>
      </c>
      <c r="I25" s="91" t="str">
        <f>IFERROR(VLOOKUP($B25,'2b. Staff Data (Casual)'!$A:$K,11,0),"")</f>
        <v/>
      </c>
      <c r="J25" s="57" t="s">
        <v>1</v>
      </c>
      <c r="K25" s="57"/>
      <c r="L25" s="57"/>
      <c r="M25" s="57"/>
      <c r="N25" s="106">
        <f>M25/'1. Your Institution'!$B$9</f>
        <v>0</v>
      </c>
      <c r="O25" s="97">
        <f t="shared" si="1"/>
        <v>0</v>
      </c>
      <c r="P25" s="31" t="str">
        <f>IF(O25&gt;'1. Your Institution'!$B$9,"This casual staff member has exceeded the limit of total annual work hours. Please check that the data are correct.",IF(O25&lt;'1. Your Institution'!$B$9,"",IF(O25="","")))</f>
        <v/>
      </c>
      <c r="Q25" s="57"/>
    </row>
    <row r="26" spans="1:17" x14ac:dyDescent="0.25">
      <c r="A26" s="96" t="str">
        <f t="shared" si="2"/>
        <v/>
      </c>
      <c r="B26" s="57"/>
      <c r="C26" s="91" t="str">
        <f>IFERROR(VLOOKUP($B26,'2b. Staff Data (Casual)'!$A:$K,5,0),"")</f>
        <v/>
      </c>
      <c r="D26" s="91" t="str">
        <f>IFERROR(VLOOKUP($B26,'2b. Staff Data (Casual)'!$A:$K,6,0),"")</f>
        <v/>
      </c>
      <c r="E26" s="91" t="str">
        <f>IFERROR(VLOOKUP($B26,'2b. Staff Data (Casual)'!$A:$K,7,0),"")</f>
        <v/>
      </c>
      <c r="F26" s="91" t="str">
        <f>IFERROR(VLOOKUP($B26,'2b. Staff Data (Casual)'!$A:$K,8,0),"")</f>
        <v/>
      </c>
      <c r="G26" s="91" t="str">
        <f>IFERROR(VLOOKUP($B26,'2b. Staff Data (Casual)'!$A:$K,9,0),"")</f>
        <v/>
      </c>
      <c r="H26" s="91" t="str">
        <f>IFERROR(VLOOKUP($B26,'2b. Staff Data (Casual)'!$A:$K,10,0),"")</f>
        <v/>
      </c>
      <c r="I26" s="91" t="str">
        <f>IFERROR(VLOOKUP($B26,'2b. Staff Data (Casual)'!$A:$K,11,0),"")</f>
        <v/>
      </c>
      <c r="J26" s="57" t="s">
        <v>1</v>
      </c>
      <c r="K26" s="57"/>
      <c r="L26" s="57"/>
      <c r="M26" s="57"/>
      <c r="N26" s="106">
        <f>M26/'1. Your Institution'!$B$9</f>
        <v>0</v>
      </c>
      <c r="O26" s="97">
        <f t="shared" si="1"/>
        <v>0</v>
      </c>
      <c r="P26" s="31" t="str">
        <f>IF(O26&gt;'1. Your Institution'!$B$9,"This casual staff member has exceeded the limit of total annual work hours. Please check that the data are correct.",IF(O26&lt;'1. Your Institution'!$B$9,"",IF(O26="","")))</f>
        <v/>
      </c>
      <c r="Q26" s="57"/>
    </row>
    <row r="27" spans="1:17" x14ac:dyDescent="0.25">
      <c r="A27" s="96" t="str">
        <f t="shared" si="2"/>
        <v/>
      </c>
      <c r="B27" s="57"/>
      <c r="C27" s="91" t="str">
        <f>IFERROR(VLOOKUP($B27,'2b. Staff Data (Casual)'!$A:$K,5,0),"")</f>
        <v/>
      </c>
      <c r="D27" s="91" t="str">
        <f>IFERROR(VLOOKUP($B27,'2b. Staff Data (Casual)'!$A:$K,6,0),"")</f>
        <v/>
      </c>
      <c r="E27" s="91" t="str">
        <f>IFERROR(VLOOKUP($B27,'2b. Staff Data (Casual)'!$A:$K,7,0),"")</f>
        <v/>
      </c>
      <c r="F27" s="91" t="str">
        <f>IFERROR(VLOOKUP($B27,'2b. Staff Data (Casual)'!$A:$K,8,0),"")</f>
        <v/>
      </c>
      <c r="G27" s="91" t="str">
        <f>IFERROR(VLOOKUP($B27,'2b. Staff Data (Casual)'!$A:$K,9,0),"")</f>
        <v/>
      </c>
      <c r="H27" s="91" t="str">
        <f>IFERROR(VLOOKUP($B27,'2b. Staff Data (Casual)'!$A:$K,10,0),"")</f>
        <v/>
      </c>
      <c r="I27" s="91" t="str">
        <f>IFERROR(VLOOKUP($B27,'2b. Staff Data (Casual)'!$A:$K,11,0),"")</f>
        <v/>
      </c>
      <c r="J27" s="57" t="s">
        <v>1</v>
      </c>
      <c r="K27" s="57"/>
      <c r="L27" s="57"/>
      <c r="M27" s="57"/>
      <c r="N27" s="106">
        <f>M27/'1. Your Institution'!$B$9</f>
        <v>0</v>
      </c>
      <c r="O27" s="97">
        <f t="shared" si="1"/>
        <v>0</v>
      </c>
      <c r="P27" s="31" t="str">
        <f>IF(O27&gt;'1. Your Institution'!$B$9,"This casual staff member has exceeded the limit of total annual work hours. Please check that the data are correct.",IF(O27&lt;'1. Your Institution'!$B$9,"",IF(O27="","")))</f>
        <v/>
      </c>
      <c r="Q27" s="57"/>
    </row>
    <row r="28" spans="1:17" x14ac:dyDescent="0.25">
      <c r="A28" s="96" t="str">
        <f t="shared" si="0"/>
        <v/>
      </c>
      <c r="B28" s="57"/>
      <c r="C28" s="91" t="str">
        <f>IFERROR(VLOOKUP($B28,'2b. Staff Data (Casual)'!$A:$K,5,0),"")</f>
        <v/>
      </c>
      <c r="D28" s="91" t="str">
        <f>IFERROR(VLOOKUP($B28,'2b. Staff Data (Casual)'!$A:$K,6,0),"")</f>
        <v/>
      </c>
      <c r="E28" s="91" t="str">
        <f>IFERROR(VLOOKUP($B28,'2b. Staff Data (Casual)'!$A:$K,7,0),"")</f>
        <v/>
      </c>
      <c r="F28" s="91" t="str">
        <f>IFERROR(VLOOKUP($B28,'2b. Staff Data (Casual)'!$A:$K,8,0),"")</f>
        <v/>
      </c>
      <c r="G28" s="91" t="str">
        <f>IFERROR(VLOOKUP($B28,'2b. Staff Data (Casual)'!$A:$K,9,0),"")</f>
        <v/>
      </c>
      <c r="H28" s="91" t="str">
        <f>IFERROR(VLOOKUP($B28,'2b. Staff Data (Casual)'!$A:$K,10,0),"")</f>
        <v/>
      </c>
      <c r="I28" s="91" t="str">
        <f>IFERROR(VLOOKUP($B28,'2b. Staff Data (Casual)'!$A:$K,11,0),"")</f>
        <v/>
      </c>
      <c r="J28" s="57" t="s">
        <v>1</v>
      </c>
      <c r="K28" s="57"/>
      <c r="L28" s="57"/>
      <c r="M28" s="57"/>
      <c r="N28" s="106">
        <f>M28/'1. Your Institution'!$B$9</f>
        <v>0</v>
      </c>
      <c r="O28" s="97">
        <f t="shared" si="1"/>
        <v>0</v>
      </c>
      <c r="P28" s="31" t="str">
        <f>IF(O28&gt;'1. Your Institution'!$B$9,"This casual staff member has exceeded the limit of total annual work hours. Please check that the data are correct.",IF(O28&lt;'1. Your Institution'!$B$9,"",IF(O28="","")))</f>
        <v/>
      </c>
      <c r="Q28" s="57"/>
    </row>
    <row r="29" spans="1:17" x14ac:dyDescent="0.25">
      <c r="A29" s="96" t="str">
        <f t="shared" si="0"/>
        <v/>
      </c>
      <c r="B29" s="57"/>
      <c r="C29" s="91" t="str">
        <f>IFERROR(VLOOKUP($B29,'2b. Staff Data (Casual)'!$A:$K,5,0),"")</f>
        <v/>
      </c>
      <c r="D29" s="91" t="str">
        <f>IFERROR(VLOOKUP($B29,'2b. Staff Data (Casual)'!$A:$K,6,0),"")</f>
        <v/>
      </c>
      <c r="E29" s="91" t="str">
        <f>IFERROR(VLOOKUP($B29,'2b. Staff Data (Casual)'!$A:$K,7,0),"")</f>
        <v/>
      </c>
      <c r="F29" s="91" t="str">
        <f>IFERROR(VLOOKUP($B29,'2b. Staff Data (Casual)'!$A:$K,8,0),"")</f>
        <v/>
      </c>
      <c r="G29" s="91" t="str">
        <f>IFERROR(VLOOKUP($B29,'2b. Staff Data (Casual)'!$A:$K,9,0),"")</f>
        <v/>
      </c>
      <c r="H29" s="91" t="str">
        <f>IFERROR(VLOOKUP($B29,'2b. Staff Data (Casual)'!$A:$K,10,0),"")</f>
        <v/>
      </c>
      <c r="I29" s="91" t="str">
        <f>IFERROR(VLOOKUP($B29,'2b. Staff Data (Casual)'!$A:$K,11,0),"")</f>
        <v/>
      </c>
      <c r="J29" s="57" t="s">
        <v>1</v>
      </c>
      <c r="K29" s="57"/>
      <c r="L29" s="57"/>
      <c r="M29" s="57"/>
      <c r="N29" s="106">
        <f>M29/'1. Your Institution'!$B$9</f>
        <v>0</v>
      </c>
      <c r="O29" s="97">
        <f t="shared" si="1"/>
        <v>0</v>
      </c>
      <c r="P29" s="31" t="str">
        <f>IF(O29&gt;'1. Your Institution'!$B$9,"This casual staff member has exceeded the limit of total annual work hours. Please check that the data are correct.",IF(O29&lt;'1. Your Institution'!$B$9,"",IF(O29="","")))</f>
        <v/>
      </c>
      <c r="Q29" s="57"/>
    </row>
    <row r="30" spans="1:17" x14ac:dyDescent="0.25">
      <c r="A30" s="96" t="str">
        <f t="shared" si="0"/>
        <v/>
      </c>
      <c r="B30" s="57"/>
      <c r="C30" s="91" t="str">
        <f>IFERROR(VLOOKUP($B30,'2b. Staff Data (Casual)'!$A:$K,5,0),"")</f>
        <v/>
      </c>
      <c r="D30" s="91" t="str">
        <f>IFERROR(VLOOKUP($B30,'2b. Staff Data (Casual)'!$A:$K,6,0),"")</f>
        <v/>
      </c>
      <c r="E30" s="91" t="str">
        <f>IFERROR(VLOOKUP($B30,'2b. Staff Data (Casual)'!$A:$K,7,0),"")</f>
        <v/>
      </c>
      <c r="F30" s="91" t="str">
        <f>IFERROR(VLOOKUP($B30,'2b. Staff Data (Casual)'!$A:$K,8,0),"")</f>
        <v/>
      </c>
      <c r="G30" s="91" t="str">
        <f>IFERROR(VLOOKUP($B30,'2b. Staff Data (Casual)'!$A:$K,9,0),"")</f>
        <v/>
      </c>
      <c r="H30" s="91" t="str">
        <f>IFERROR(VLOOKUP($B30,'2b. Staff Data (Casual)'!$A:$K,10,0),"")</f>
        <v/>
      </c>
      <c r="I30" s="91" t="str">
        <f>IFERROR(VLOOKUP($B30,'2b. Staff Data (Casual)'!$A:$K,11,0),"")</f>
        <v/>
      </c>
      <c r="J30" s="57" t="s">
        <v>1</v>
      </c>
      <c r="K30" s="57"/>
      <c r="L30" s="57"/>
      <c r="M30" s="57"/>
      <c r="N30" s="106">
        <f>M30/'1. Your Institution'!$B$9</f>
        <v>0</v>
      </c>
      <c r="O30" s="97">
        <f t="shared" si="1"/>
        <v>0</v>
      </c>
      <c r="P30" s="31" t="str">
        <f>IF(O30&gt;'1. Your Institution'!$B$9,"This casual staff member has exceeded the limit of total annual work hours. Please check that the data are correct.",IF(O30&lt;'1. Your Institution'!$B$9,"",IF(O30="","")))</f>
        <v/>
      </c>
      <c r="Q30" s="57"/>
    </row>
    <row r="31" spans="1:17" x14ac:dyDescent="0.25">
      <c r="A31" s="96" t="str">
        <f t="shared" si="0"/>
        <v/>
      </c>
      <c r="B31" s="57"/>
      <c r="C31" s="91" t="str">
        <f>IFERROR(VLOOKUP($B31,'2b. Staff Data (Casual)'!$A:$K,5,0),"")</f>
        <v/>
      </c>
      <c r="D31" s="91" t="str">
        <f>IFERROR(VLOOKUP($B31,'2b. Staff Data (Casual)'!$A:$K,6,0),"")</f>
        <v/>
      </c>
      <c r="E31" s="91" t="str">
        <f>IFERROR(VLOOKUP($B31,'2b. Staff Data (Casual)'!$A:$K,7,0),"")</f>
        <v/>
      </c>
      <c r="F31" s="91" t="str">
        <f>IFERROR(VLOOKUP($B31,'2b. Staff Data (Casual)'!$A:$K,8,0),"")</f>
        <v/>
      </c>
      <c r="G31" s="91" t="str">
        <f>IFERROR(VLOOKUP($B31,'2b. Staff Data (Casual)'!$A:$K,9,0),"")</f>
        <v/>
      </c>
      <c r="H31" s="91" t="str">
        <f>IFERROR(VLOOKUP($B31,'2b. Staff Data (Casual)'!$A:$K,10,0),"")</f>
        <v/>
      </c>
      <c r="I31" s="91" t="str">
        <f>IFERROR(VLOOKUP($B31,'2b. Staff Data (Casual)'!$A:$K,11,0),"")</f>
        <v/>
      </c>
      <c r="J31" s="57" t="s">
        <v>1</v>
      </c>
      <c r="K31" s="57"/>
      <c r="L31" s="57"/>
      <c r="M31" s="57"/>
      <c r="N31" s="106">
        <f>M31/'1. Your Institution'!$B$9</f>
        <v>0</v>
      </c>
      <c r="O31" s="97">
        <f t="shared" si="1"/>
        <v>0</v>
      </c>
      <c r="P31" s="31" t="str">
        <f>IF(O31&gt;'1. Your Institution'!$B$9,"This casual staff member has exceeded the limit of total annual work hours. Please check that the data are correct.",IF(O31&lt;'1. Your Institution'!$B$9,"",IF(O31="","")))</f>
        <v/>
      </c>
      <c r="Q31" s="57"/>
    </row>
    <row r="32" spans="1:17" x14ac:dyDescent="0.25">
      <c r="A32" s="96" t="str">
        <f t="shared" si="0"/>
        <v/>
      </c>
      <c r="B32" s="57"/>
      <c r="C32" s="91" t="str">
        <f>IFERROR(VLOOKUP($B32,'2b. Staff Data (Casual)'!$A:$K,5,0),"")</f>
        <v/>
      </c>
      <c r="D32" s="91" t="str">
        <f>IFERROR(VLOOKUP($B32,'2b. Staff Data (Casual)'!$A:$K,6,0),"")</f>
        <v/>
      </c>
      <c r="E32" s="91" t="str">
        <f>IFERROR(VLOOKUP($B32,'2b. Staff Data (Casual)'!$A:$K,7,0),"")</f>
        <v/>
      </c>
      <c r="F32" s="91" t="str">
        <f>IFERROR(VLOOKUP($B32,'2b. Staff Data (Casual)'!$A:$K,8,0),"")</f>
        <v/>
      </c>
      <c r="G32" s="91" t="str">
        <f>IFERROR(VLOOKUP($B32,'2b. Staff Data (Casual)'!$A:$K,9,0),"")</f>
        <v/>
      </c>
      <c r="H32" s="91" t="str">
        <f>IFERROR(VLOOKUP($B32,'2b. Staff Data (Casual)'!$A:$K,10,0),"")</f>
        <v/>
      </c>
      <c r="I32" s="91" t="str">
        <f>IFERROR(VLOOKUP($B32,'2b. Staff Data (Casual)'!$A:$K,11,0),"")</f>
        <v/>
      </c>
      <c r="J32" s="57" t="s">
        <v>1</v>
      </c>
      <c r="K32" s="57"/>
      <c r="L32" s="57"/>
      <c r="M32" s="57"/>
      <c r="N32" s="106">
        <f>M32/'1. Your Institution'!$B$9</f>
        <v>0</v>
      </c>
      <c r="O32" s="97">
        <f t="shared" si="1"/>
        <v>0</v>
      </c>
      <c r="P32" s="31" t="str">
        <f>IF(O32&gt;'1. Your Institution'!$B$9,"This casual staff member has exceeded the limit of total annual work hours. Please check that the data are correct.",IF(O32&lt;'1. Your Institution'!$B$9,"",IF(O32="","")))</f>
        <v/>
      </c>
      <c r="Q32" s="57"/>
    </row>
    <row r="33" spans="1:17" x14ac:dyDescent="0.25">
      <c r="A33" s="96" t="str">
        <f t="shared" si="0"/>
        <v/>
      </c>
      <c r="B33" s="57"/>
      <c r="C33" s="91" t="str">
        <f>IFERROR(VLOOKUP($B33,'2b. Staff Data (Casual)'!$A:$K,5,0),"")</f>
        <v/>
      </c>
      <c r="D33" s="91" t="str">
        <f>IFERROR(VLOOKUP($B33,'2b. Staff Data (Casual)'!$A:$K,6,0),"")</f>
        <v/>
      </c>
      <c r="E33" s="91" t="str">
        <f>IFERROR(VLOOKUP($B33,'2b. Staff Data (Casual)'!$A:$K,7,0),"")</f>
        <v/>
      </c>
      <c r="F33" s="91" t="str">
        <f>IFERROR(VLOOKUP($B33,'2b. Staff Data (Casual)'!$A:$K,8,0),"")</f>
        <v/>
      </c>
      <c r="G33" s="91" t="str">
        <f>IFERROR(VLOOKUP($B33,'2b. Staff Data (Casual)'!$A:$K,9,0),"")</f>
        <v/>
      </c>
      <c r="H33" s="91" t="str">
        <f>IFERROR(VLOOKUP($B33,'2b. Staff Data (Casual)'!$A:$K,10,0),"")</f>
        <v/>
      </c>
      <c r="I33" s="91" t="str">
        <f>IFERROR(VLOOKUP($B33,'2b. Staff Data (Casual)'!$A:$K,11,0),"")</f>
        <v/>
      </c>
      <c r="J33" s="57" t="s">
        <v>1</v>
      </c>
      <c r="K33" s="57"/>
      <c r="L33" s="57"/>
      <c r="M33" s="57"/>
      <c r="N33" s="106">
        <f>M33/'1. Your Institution'!$B$9</f>
        <v>0</v>
      </c>
      <c r="O33" s="97">
        <f t="shared" si="1"/>
        <v>0</v>
      </c>
      <c r="P33" s="31" t="str">
        <f>IF(O33&gt;'1. Your Institution'!$B$9,"This casual staff member has exceeded the limit of total annual work hours. Please check that the data are correct.",IF(O33&lt;'1. Your Institution'!$B$9,"",IF(O33="","")))</f>
        <v/>
      </c>
      <c r="Q33" s="57"/>
    </row>
    <row r="34" spans="1:17" x14ac:dyDescent="0.25">
      <c r="A34" s="96" t="str">
        <f t="shared" si="0"/>
        <v/>
      </c>
      <c r="B34" s="57"/>
      <c r="C34" s="91" t="str">
        <f>IFERROR(VLOOKUP($B34,'2b. Staff Data (Casual)'!$A:$K,5,0),"")</f>
        <v/>
      </c>
      <c r="D34" s="91" t="str">
        <f>IFERROR(VLOOKUP($B34,'2b. Staff Data (Casual)'!$A:$K,6,0),"")</f>
        <v/>
      </c>
      <c r="E34" s="91" t="str">
        <f>IFERROR(VLOOKUP($B34,'2b. Staff Data (Casual)'!$A:$K,7,0),"")</f>
        <v/>
      </c>
      <c r="F34" s="91" t="str">
        <f>IFERROR(VLOOKUP($B34,'2b. Staff Data (Casual)'!$A:$K,8,0),"")</f>
        <v/>
      </c>
      <c r="G34" s="91" t="str">
        <f>IFERROR(VLOOKUP($B34,'2b. Staff Data (Casual)'!$A:$K,9,0),"")</f>
        <v/>
      </c>
      <c r="H34" s="91" t="str">
        <f>IFERROR(VLOOKUP($B34,'2b. Staff Data (Casual)'!$A:$K,10,0),"")</f>
        <v/>
      </c>
      <c r="I34" s="91" t="str">
        <f>IFERROR(VLOOKUP($B34,'2b. Staff Data (Casual)'!$A:$K,11,0),"")</f>
        <v/>
      </c>
      <c r="J34" s="57" t="s">
        <v>1</v>
      </c>
      <c r="K34" s="57"/>
      <c r="L34" s="57"/>
      <c r="M34" s="57"/>
      <c r="N34" s="106">
        <f>M34/'1. Your Institution'!$B$9</f>
        <v>0</v>
      </c>
      <c r="O34" s="97">
        <f t="shared" si="1"/>
        <v>0</v>
      </c>
      <c r="P34" s="31" t="str">
        <f>IF(O34&gt;'1. Your Institution'!$B$9,"This casual staff member has exceeded the limit of total annual work hours. Please check that the data are correct.",IF(O34&lt;'1. Your Institution'!$B$9,"",IF(O34="","")))</f>
        <v/>
      </c>
      <c r="Q34" s="57"/>
    </row>
    <row r="35" spans="1:17" x14ac:dyDescent="0.25">
      <c r="A35" s="96" t="str">
        <f t="shared" si="0"/>
        <v/>
      </c>
      <c r="B35" s="57"/>
      <c r="C35" s="91" t="str">
        <f>IFERROR(VLOOKUP($B35,'2b. Staff Data (Casual)'!$A:$K,5,0),"")</f>
        <v/>
      </c>
      <c r="D35" s="91" t="str">
        <f>IFERROR(VLOOKUP($B35,'2b. Staff Data (Casual)'!$A:$K,6,0),"")</f>
        <v/>
      </c>
      <c r="E35" s="91" t="str">
        <f>IFERROR(VLOOKUP($B35,'2b. Staff Data (Casual)'!$A:$K,7,0),"")</f>
        <v/>
      </c>
      <c r="F35" s="91" t="str">
        <f>IFERROR(VLOOKUP($B35,'2b. Staff Data (Casual)'!$A:$K,8,0),"")</f>
        <v/>
      </c>
      <c r="G35" s="91" t="str">
        <f>IFERROR(VLOOKUP($B35,'2b. Staff Data (Casual)'!$A:$K,9,0),"")</f>
        <v/>
      </c>
      <c r="H35" s="91" t="str">
        <f>IFERROR(VLOOKUP($B35,'2b. Staff Data (Casual)'!$A:$K,10,0),"")</f>
        <v/>
      </c>
      <c r="I35" s="91" t="str">
        <f>IFERROR(VLOOKUP($B35,'2b. Staff Data (Casual)'!$A:$K,11,0),"")</f>
        <v/>
      </c>
      <c r="J35" s="57" t="s">
        <v>1</v>
      </c>
      <c r="K35" s="57"/>
      <c r="L35" s="57"/>
      <c r="M35" s="57"/>
      <c r="N35" s="106">
        <f>M35/'1. Your Institution'!$B$9</f>
        <v>0</v>
      </c>
      <c r="O35" s="97">
        <f t="shared" si="1"/>
        <v>0</v>
      </c>
      <c r="P35" s="31" t="str">
        <f>IF(O35&gt;'1. Your Institution'!$B$9,"This casual staff member has exceeded the limit of total annual work hours. Please check that the data are correct.",IF(O35&lt;'1. Your Institution'!$B$9,"",IF(O35="","")))</f>
        <v/>
      </c>
      <c r="Q35" s="57"/>
    </row>
    <row r="36" spans="1:17" x14ac:dyDescent="0.25">
      <c r="A36" s="96" t="str">
        <f t="shared" si="0"/>
        <v/>
      </c>
      <c r="B36" s="57"/>
      <c r="C36" s="91" t="str">
        <f>IFERROR(VLOOKUP($B36,'2b. Staff Data (Casual)'!$A:$K,5,0),"")</f>
        <v/>
      </c>
      <c r="D36" s="91" t="str">
        <f>IFERROR(VLOOKUP($B36,'2b. Staff Data (Casual)'!$A:$K,6,0),"")</f>
        <v/>
      </c>
      <c r="E36" s="91" t="str">
        <f>IFERROR(VLOOKUP($B36,'2b. Staff Data (Casual)'!$A:$K,7,0),"")</f>
        <v/>
      </c>
      <c r="F36" s="91" t="str">
        <f>IFERROR(VLOOKUP($B36,'2b. Staff Data (Casual)'!$A:$K,8,0),"")</f>
        <v/>
      </c>
      <c r="G36" s="91" t="str">
        <f>IFERROR(VLOOKUP($B36,'2b. Staff Data (Casual)'!$A:$K,9,0),"")</f>
        <v/>
      </c>
      <c r="H36" s="91" t="str">
        <f>IFERROR(VLOOKUP($B36,'2b. Staff Data (Casual)'!$A:$K,10,0),"")</f>
        <v/>
      </c>
      <c r="I36" s="91" t="str">
        <f>IFERROR(VLOOKUP($B36,'2b. Staff Data (Casual)'!$A:$K,11,0),"")</f>
        <v/>
      </c>
      <c r="J36" s="57" t="s">
        <v>1</v>
      </c>
      <c r="K36" s="57"/>
      <c r="L36" s="57"/>
      <c r="M36" s="57"/>
      <c r="N36" s="106">
        <f>M36/'1. Your Institution'!$B$9</f>
        <v>0</v>
      </c>
      <c r="O36" s="97">
        <f t="shared" si="1"/>
        <v>0</v>
      </c>
      <c r="P36" s="31" t="str">
        <f>IF(O36&gt;'1. Your Institution'!$B$9,"This casual staff member has exceeded the limit of total annual work hours. Please check that the data are correct.",IF(O36&lt;'1. Your Institution'!$B$9,"",IF(O36="","")))</f>
        <v/>
      </c>
      <c r="Q36" s="57"/>
    </row>
    <row r="37" spans="1:17" x14ac:dyDescent="0.25">
      <c r="A37" s="96" t="str">
        <f t="shared" si="0"/>
        <v/>
      </c>
      <c r="B37" s="57"/>
      <c r="C37" s="91" t="str">
        <f>IFERROR(VLOOKUP($B37,'2b. Staff Data (Casual)'!$A:$K,5,0),"")</f>
        <v/>
      </c>
      <c r="D37" s="91" t="str">
        <f>IFERROR(VLOOKUP($B37,'2b. Staff Data (Casual)'!$A:$K,6,0),"")</f>
        <v/>
      </c>
      <c r="E37" s="91" t="str">
        <f>IFERROR(VLOOKUP($B37,'2b. Staff Data (Casual)'!$A:$K,7,0),"")</f>
        <v/>
      </c>
      <c r="F37" s="91" t="str">
        <f>IFERROR(VLOOKUP($B37,'2b. Staff Data (Casual)'!$A:$K,8,0),"")</f>
        <v/>
      </c>
      <c r="G37" s="91" t="str">
        <f>IFERROR(VLOOKUP($B37,'2b. Staff Data (Casual)'!$A:$K,9,0),"")</f>
        <v/>
      </c>
      <c r="H37" s="91" t="str">
        <f>IFERROR(VLOOKUP($B37,'2b. Staff Data (Casual)'!$A:$K,10,0),"")</f>
        <v/>
      </c>
      <c r="I37" s="91" t="str">
        <f>IFERROR(VLOOKUP($B37,'2b. Staff Data (Casual)'!$A:$K,11,0),"")</f>
        <v/>
      </c>
      <c r="J37" s="57" t="s">
        <v>1</v>
      </c>
      <c r="K37" s="57"/>
      <c r="L37" s="57"/>
      <c r="M37" s="57"/>
      <c r="N37" s="106">
        <f>M37/'1. Your Institution'!$B$9</f>
        <v>0</v>
      </c>
      <c r="O37" s="97">
        <f t="shared" si="1"/>
        <v>0</v>
      </c>
      <c r="P37" s="31" t="str">
        <f>IF(O37&gt;'1. Your Institution'!$B$9,"This casual staff member has exceeded the limit of total annual work hours. Please check that the data are correct.",IF(O37&lt;'1. Your Institution'!$B$9,"",IF(O37="","")))</f>
        <v/>
      </c>
      <c r="Q37" s="57"/>
    </row>
    <row r="38" spans="1:17" x14ac:dyDescent="0.25">
      <c r="A38" s="96" t="str">
        <f t="shared" si="0"/>
        <v/>
      </c>
      <c r="B38" s="57"/>
      <c r="C38" s="91" t="str">
        <f>IFERROR(VLOOKUP($B38,'2b. Staff Data (Casual)'!$A:$K,5,0),"")</f>
        <v/>
      </c>
      <c r="D38" s="91" t="str">
        <f>IFERROR(VLOOKUP($B38,'2b. Staff Data (Casual)'!$A:$K,6,0),"")</f>
        <v/>
      </c>
      <c r="E38" s="91" t="str">
        <f>IFERROR(VLOOKUP($B38,'2b. Staff Data (Casual)'!$A:$K,7,0),"")</f>
        <v/>
      </c>
      <c r="F38" s="91" t="str">
        <f>IFERROR(VLOOKUP($B38,'2b. Staff Data (Casual)'!$A:$K,8,0),"")</f>
        <v/>
      </c>
      <c r="G38" s="91" t="str">
        <f>IFERROR(VLOOKUP($B38,'2b. Staff Data (Casual)'!$A:$K,9,0),"")</f>
        <v/>
      </c>
      <c r="H38" s="91" t="str">
        <f>IFERROR(VLOOKUP($B38,'2b. Staff Data (Casual)'!$A:$K,10,0),"")</f>
        <v/>
      </c>
      <c r="I38" s="91" t="str">
        <f>IFERROR(VLOOKUP($B38,'2b. Staff Data (Casual)'!$A:$K,11,0),"")</f>
        <v/>
      </c>
      <c r="J38" s="57" t="s">
        <v>1</v>
      </c>
      <c r="K38" s="57"/>
      <c r="L38" s="57"/>
      <c r="M38" s="57"/>
      <c r="N38" s="106">
        <f>M38/'1. Your Institution'!$B$9</f>
        <v>0</v>
      </c>
      <c r="O38" s="97">
        <f t="shared" si="1"/>
        <v>0</v>
      </c>
      <c r="P38" s="31" t="str">
        <f>IF(O38&gt;'1. Your Institution'!$B$9,"This casual staff member has exceeded the limit of total annual work hours. Please check that the data are correct.",IF(O38&lt;'1. Your Institution'!$B$9,"",IF(O38="","")))</f>
        <v/>
      </c>
      <c r="Q38" s="57"/>
    </row>
    <row r="39" spans="1:17" x14ac:dyDescent="0.25">
      <c r="A39" s="96" t="str">
        <f t="shared" si="0"/>
        <v/>
      </c>
      <c r="B39" s="57"/>
      <c r="C39" s="91" t="str">
        <f>IFERROR(VLOOKUP($B39,'2b. Staff Data (Casual)'!$A:$K,5,0),"")</f>
        <v/>
      </c>
      <c r="D39" s="91" t="str">
        <f>IFERROR(VLOOKUP($B39,'2b. Staff Data (Casual)'!$A:$K,6,0),"")</f>
        <v/>
      </c>
      <c r="E39" s="91" t="str">
        <f>IFERROR(VLOOKUP($B39,'2b. Staff Data (Casual)'!$A:$K,7,0),"")</f>
        <v/>
      </c>
      <c r="F39" s="91" t="str">
        <f>IFERROR(VLOOKUP($B39,'2b. Staff Data (Casual)'!$A:$K,8,0),"")</f>
        <v/>
      </c>
      <c r="G39" s="91" t="str">
        <f>IFERROR(VLOOKUP($B39,'2b. Staff Data (Casual)'!$A:$K,9,0),"")</f>
        <v/>
      </c>
      <c r="H39" s="91" t="str">
        <f>IFERROR(VLOOKUP($B39,'2b. Staff Data (Casual)'!$A:$K,10,0),"")</f>
        <v/>
      </c>
      <c r="I39" s="91" t="str">
        <f>IFERROR(VLOOKUP($B39,'2b. Staff Data (Casual)'!$A:$K,11,0),"")</f>
        <v/>
      </c>
      <c r="J39" s="57" t="s">
        <v>1</v>
      </c>
      <c r="K39" s="57"/>
      <c r="L39" s="57"/>
      <c r="M39" s="57"/>
      <c r="N39" s="106">
        <f>M39/'1. Your Institution'!$B$9</f>
        <v>0</v>
      </c>
      <c r="O39" s="97">
        <f t="shared" si="1"/>
        <v>0</v>
      </c>
      <c r="P39" s="31" t="str">
        <f>IF(O39&gt;'1. Your Institution'!$B$9,"This casual staff member has exceeded the limit of total annual work hours. Please check that the data are correct.",IF(O39&lt;'1. Your Institution'!$B$9,"",IF(O39="","")))</f>
        <v/>
      </c>
      <c r="Q39" s="57"/>
    </row>
    <row r="40" spans="1:17" x14ac:dyDescent="0.25">
      <c r="A40" s="96" t="str">
        <f t="shared" si="0"/>
        <v/>
      </c>
      <c r="B40" s="57"/>
      <c r="C40" s="91" t="str">
        <f>IFERROR(VLOOKUP($B40,'2b. Staff Data (Casual)'!$A:$K,5,0),"")</f>
        <v/>
      </c>
      <c r="D40" s="91" t="str">
        <f>IFERROR(VLOOKUP($B40,'2b. Staff Data (Casual)'!$A:$K,6,0),"")</f>
        <v/>
      </c>
      <c r="E40" s="91" t="str">
        <f>IFERROR(VLOOKUP($B40,'2b. Staff Data (Casual)'!$A:$K,7,0),"")</f>
        <v/>
      </c>
      <c r="F40" s="91" t="str">
        <f>IFERROR(VLOOKUP($B40,'2b. Staff Data (Casual)'!$A:$K,8,0),"")</f>
        <v/>
      </c>
      <c r="G40" s="91" t="str">
        <f>IFERROR(VLOOKUP($B40,'2b. Staff Data (Casual)'!$A:$K,9,0),"")</f>
        <v/>
      </c>
      <c r="H40" s="91" t="str">
        <f>IFERROR(VLOOKUP($B40,'2b. Staff Data (Casual)'!$A:$K,10,0),"")</f>
        <v/>
      </c>
      <c r="I40" s="91" t="str">
        <f>IFERROR(VLOOKUP($B40,'2b. Staff Data (Casual)'!$A:$K,11,0),"")</f>
        <v/>
      </c>
      <c r="J40" s="57" t="s">
        <v>1</v>
      </c>
      <c r="K40" s="57"/>
      <c r="L40" s="57"/>
      <c r="M40" s="57"/>
      <c r="N40" s="106">
        <f>M40/'1. Your Institution'!$B$9</f>
        <v>0</v>
      </c>
      <c r="O40" s="97">
        <f t="shared" si="1"/>
        <v>0</v>
      </c>
      <c r="P40" s="31" t="str">
        <f>IF(O40&gt;'1. Your Institution'!$B$9,"This casual staff member has exceeded the limit of total annual work hours. Please check that the data are correct.",IF(O40&lt;'1. Your Institution'!$B$9,"",IF(O40="","")))</f>
        <v/>
      </c>
      <c r="Q40" s="57"/>
    </row>
    <row r="41" spans="1:17" x14ac:dyDescent="0.25">
      <c r="A41" s="96" t="str">
        <f t="shared" si="0"/>
        <v/>
      </c>
      <c r="B41" s="57"/>
      <c r="C41" s="91" t="str">
        <f>IFERROR(VLOOKUP($B41,'2b. Staff Data (Casual)'!$A:$K,5,0),"")</f>
        <v/>
      </c>
      <c r="D41" s="91" t="str">
        <f>IFERROR(VLOOKUP($B41,'2b. Staff Data (Casual)'!$A:$K,6,0),"")</f>
        <v/>
      </c>
      <c r="E41" s="91" t="str">
        <f>IFERROR(VLOOKUP($B41,'2b. Staff Data (Casual)'!$A:$K,7,0),"")</f>
        <v/>
      </c>
      <c r="F41" s="91" t="str">
        <f>IFERROR(VLOOKUP($B41,'2b. Staff Data (Casual)'!$A:$K,8,0),"")</f>
        <v/>
      </c>
      <c r="G41" s="91" t="str">
        <f>IFERROR(VLOOKUP($B41,'2b. Staff Data (Casual)'!$A:$K,9,0),"")</f>
        <v/>
      </c>
      <c r="H41" s="91" t="str">
        <f>IFERROR(VLOOKUP($B41,'2b. Staff Data (Casual)'!$A:$K,10,0),"")</f>
        <v/>
      </c>
      <c r="I41" s="91" t="str">
        <f>IFERROR(VLOOKUP($B41,'2b. Staff Data (Casual)'!$A:$K,11,0),"")</f>
        <v/>
      </c>
      <c r="J41" s="57" t="s">
        <v>1</v>
      </c>
      <c r="K41" s="57"/>
      <c r="L41" s="57"/>
      <c r="M41" s="57"/>
      <c r="N41" s="106">
        <f>M41/'1. Your Institution'!$B$9</f>
        <v>0</v>
      </c>
      <c r="O41" s="97">
        <f t="shared" si="1"/>
        <v>0</v>
      </c>
      <c r="P41" s="31" t="str">
        <f>IF(O41&gt;'1. Your Institution'!$B$9,"This casual staff member has exceeded the limit of total annual work hours. Please check that the data are correct.",IF(O41&lt;'1. Your Institution'!$B$9,"",IF(O41="","")))</f>
        <v/>
      </c>
      <c r="Q41" s="57"/>
    </row>
    <row r="42" spans="1:17" x14ac:dyDescent="0.25">
      <c r="A42" s="96" t="str">
        <f t="shared" si="0"/>
        <v/>
      </c>
      <c r="B42" s="57"/>
      <c r="C42" s="91" t="str">
        <f>IFERROR(VLOOKUP($B42,'2b. Staff Data (Casual)'!$A:$K,5,0),"")</f>
        <v/>
      </c>
      <c r="D42" s="91" t="str">
        <f>IFERROR(VLOOKUP($B42,'2b. Staff Data (Casual)'!$A:$K,6,0),"")</f>
        <v/>
      </c>
      <c r="E42" s="91" t="str">
        <f>IFERROR(VLOOKUP($B42,'2b. Staff Data (Casual)'!$A:$K,7,0),"")</f>
        <v/>
      </c>
      <c r="F42" s="91" t="str">
        <f>IFERROR(VLOOKUP($B42,'2b. Staff Data (Casual)'!$A:$K,8,0),"")</f>
        <v/>
      </c>
      <c r="G42" s="91" t="str">
        <f>IFERROR(VLOOKUP($B42,'2b. Staff Data (Casual)'!$A:$K,9,0),"")</f>
        <v/>
      </c>
      <c r="H42" s="91" t="str">
        <f>IFERROR(VLOOKUP($B42,'2b. Staff Data (Casual)'!$A:$K,10,0),"")</f>
        <v/>
      </c>
      <c r="I42" s="91" t="str">
        <f>IFERROR(VLOOKUP($B42,'2b. Staff Data (Casual)'!$A:$K,11,0),"")</f>
        <v/>
      </c>
      <c r="J42" s="57" t="s">
        <v>1</v>
      </c>
      <c r="K42" s="57"/>
      <c r="L42" s="57"/>
      <c r="M42" s="57"/>
      <c r="N42" s="106">
        <f>M42/'1. Your Institution'!$B$9</f>
        <v>0</v>
      </c>
      <c r="O42" s="97">
        <f t="shared" ref="O42:O73" si="3">SUMIF(B:B,$B42,M:M)</f>
        <v>0</v>
      </c>
      <c r="P42" s="31" t="str">
        <f>IF(O42&gt;'1. Your Institution'!$B$9,"This casual staff member has exceeded the limit of total annual work hours. Please check that the data are correct.",IF(O42&lt;'1. Your Institution'!$B$9,"",IF(O42="","")))</f>
        <v/>
      </c>
      <c r="Q42" s="57"/>
    </row>
    <row r="43" spans="1:17" x14ac:dyDescent="0.25">
      <c r="A43" s="96" t="str">
        <f t="shared" si="0"/>
        <v/>
      </c>
      <c r="B43" s="57"/>
      <c r="C43" s="91" t="str">
        <f>IFERROR(VLOOKUP($B43,'2b. Staff Data (Casual)'!$A:$K,5,0),"")</f>
        <v/>
      </c>
      <c r="D43" s="91" t="str">
        <f>IFERROR(VLOOKUP($B43,'2b. Staff Data (Casual)'!$A:$K,6,0),"")</f>
        <v/>
      </c>
      <c r="E43" s="91" t="str">
        <f>IFERROR(VLOOKUP($B43,'2b. Staff Data (Casual)'!$A:$K,7,0),"")</f>
        <v/>
      </c>
      <c r="F43" s="91" t="str">
        <f>IFERROR(VLOOKUP($B43,'2b. Staff Data (Casual)'!$A:$K,8,0),"")</f>
        <v/>
      </c>
      <c r="G43" s="91" t="str">
        <f>IFERROR(VLOOKUP($B43,'2b. Staff Data (Casual)'!$A:$K,9,0),"")</f>
        <v/>
      </c>
      <c r="H43" s="91" t="str">
        <f>IFERROR(VLOOKUP($B43,'2b. Staff Data (Casual)'!$A:$K,10,0),"")</f>
        <v/>
      </c>
      <c r="I43" s="91" t="str">
        <f>IFERROR(VLOOKUP($B43,'2b. Staff Data (Casual)'!$A:$K,11,0),"")</f>
        <v/>
      </c>
      <c r="J43" s="57" t="s">
        <v>1</v>
      </c>
      <c r="K43" s="57"/>
      <c r="L43" s="57"/>
      <c r="M43" s="57"/>
      <c r="N43" s="106">
        <f>M43/'1. Your Institution'!$B$9</f>
        <v>0</v>
      </c>
      <c r="O43" s="97">
        <f t="shared" si="3"/>
        <v>0</v>
      </c>
      <c r="P43" s="31" t="str">
        <f>IF(O43&gt;'1. Your Institution'!$B$9,"This casual staff member has exceeded the limit of total annual work hours. Please check that the data are correct.",IF(O43&lt;'1. Your Institution'!$B$9,"",IF(O43="","")))</f>
        <v/>
      </c>
      <c r="Q43" s="57"/>
    </row>
    <row r="44" spans="1:17" x14ac:dyDescent="0.25">
      <c r="A44" s="96" t="str">
        <f t="shared" si="0"/>
        <v/>
      </c>
      <c r="B44" s="57"/>
      <c r="C44" s="91" t="str">
        <f>IFERROR(VLOOKUP($B44,'2b. Staff Data (Casual)'!$A:$K,5,0),"")</f>
        <v/>
      </c>
      <c r="D44" s="91" t="str">
        <f>IFERROR(VLOOKUP($B44,'2b. Staff Data (Casual)'!$A:$K,6,0),"")</f>
        <v/>
      </c>
      <c r="E44" s="91" t="str">
        <f>IFERROR(VLOOKUP($B44,'2b. Staff Data (Casual)'!$A:$K,7,0),"")</f>
        <v/>
      </c>
      <c r="F44" s="91" t="str">
        <f>IFERROR(VLOOKUP($B44,'2b. Staff Data (Casual)'!$A:$K,8,0),"")</f>
        <v/>
      </c>
      <c r="G44" s="91" t="str">
        <f>IFERROR(VLOOKUP($B44,'2b. Staff Data (Casual)'!$A:$K,9,0),"")</f>
        <v/>
      </c>
      <c r="H44" s="91" t="str">
        <f>IFERROR(VLOOKUP($B44,'2b. Staff Data (Casual)'!$A:$K,10,0),"")</f>
        <v/>
      </c>
      <c r="I44" s="91" t="str">
        <f>IFERROR(VLOOKUP($B44,'2b. Staff Data (Casual)'!$A:$K,11,0),"")</f>
        <v/>
      </c>
      <c r="J44" s="57" t="s">
        <v>1</v>
      </c>
      <c r="K44" s="57"/>
      <c r="L44" s="57"/>
      <c r="M44" s="57"/>
      <c r="N44" s="106">
        <f>M44/'1. Your Institution'!$B$9</f>
        <v>0</v>
      </c>
      <c r="O44" s="97">
        <f t="shared" si="3"/>
        <v>0</v>
      </c>
      <c r="P44" s="31" t="str">
        <f>IF(O44&gt;'1. Your Institution'!$B$9,"This casual staff member has exceeded the limit of total annual work hours. Please check that the data are correct.",IF(O44&lt;'1. Your Institution'!$B$9,"",IF(O44="","")))</f>
        <v/>
      </c>
      <c r="Q44" s="57"/>
    </row>
    <row r="45" spans="1:17" x14ac:dyDescent="0.25">
      <c r="A45" s="96" t="str">
        <f t="shared" si="0"/>
        <v/>
      </c>
      <c r="B45" s="57"/>
      <c r="C45" s="91" t="str">
        <f>IFERROR(VLOOKUP($B45,'2b. Staff Data (Casual)'!$A:$K,5,0),"")</f>
        <v/>
      </c>
      <c r="D45" s="91" t="str">
        <f>IFERROR(VLOOKUP($B45,'2b. Staff Data (Casual)'!$A:$K,6,0),"")</f>
        <v/>
      </c>
      <c r="E45" s="91" t="str">
        <f>IFERROR(VLOOKUP($B45,'2b. Staff Data (Casual)'!$A:$K,7,0),"")</f>
        <v/>
      </c>
      <c r="F45" s="91" t="str">
        <f>IFERROR(VLOOKUP($B45,'2b. Staff Data (Casual)'!$A:$K,8,0),"")</f>
        <v/>
      </c>
      <c r="G45" s="91" t="str">
        <f>IFERROR(VLOOKUP($B45,'2b. Staff Data (Casual)'!$A:$K,9,0),"")</f>
        <v/>
      </c>
      <c r="H45" s="91" t="str">
        <f>IFERROR(VLOOKUP($B45,'2b. Staff Data (Casual)'!$A:$K,10,0),"")</f>
        <v/>
      </c>
      <c r="I45" s="91" t="str">
        <f>IFERROR(VLOOKUP($B45,'2b. Staff Data (Casual)'!$A:$K,11,0),"")</f>
        <v/>
      </c>
      <c r="J45" s="57" t="s">
        <v>1</v>
      </c>
      <c r="K45" s="57"/>
      <c r="L45" s="57"/>
      <c r="M45" s="57"/>
      <c r="N45" s="106">
        <f>M45/'1. Your Institution'!$B$9</f>
        <v>0</v>
      </c>
      <c r="O45" s="97">
        <f t="shared" si="3"/>
        <v>0</v>
      </c>
      <c r="P45" s="31" t="str">
        <f>IF(O45&gt;'1. Your Institution'!$B$9,"This casual staff member has exceeded the limit of total annual work hours. Please check that the data are correct.",IF(O45&lt;'1. Your Institution'!$B$9,"",IF(O45="","")))</f>
        <v/>
      </c>
      <c r="Q45" s="57"/>
    </row>
    <row r="46" spans="1:17" x14ac:dyDescent="0.25">
      <c r="A46" s="96" t="str">
        <f t="shared" si="0"/>
        <v/>
      </c>
      <c r="B46" s="57"/>
      <c r="C46" s="91" t="str">
        <f>IFERROR(VLOOKUP($B46,'2b. Staff Data (Casual)'!$A:$K,5,0),"")</f>
        <v/>
      </c>
      <c r="D46" s="91" t="str">
        <f>IFERROR(VLOOKUP($B46,'2b. Staff Data (Casual)'!$A:$K,6,0),"")</f>
        <v/>
      </c>
      <c r="E46" s="91" t="str">
        <f>IFERROR(VLOOKUP($B46,'2b. Staff Data (Casual)'!$A:$K,7,0),"")</f>
        <v/>
      </c>
      <c r="F46" s="91" t="str">
        <f>IFERROR(VLOOKUP($B46,'2b. Staff Data (Casual)'!$A:$K,8,0),"")</f>
        <v/>
      </c>
      <c r="G46" s="91" t="str">
        <f>IFERROR(VLOOKUP($B46,'2b. Staff Data (Casual)'!$A:$K,9,0),"")</f>
        <v/>
      </c>
      <c r="H46" s="91" t="str">
        <f>IFERROR(VLOOKUP($B46,'2b. Staff Data (Casual)'!$A:$K,10,0),"")</f>
        <v/>
      </c>
      <c r="I46" s="91" t="str">
        <f>IFERROR(VLOOKUP($B46,'2b. Staff Data (Casual)'!$A:$K,11,0),"")</f>
        <v/>
      </c>
      <c r="J46" s="57" t="s">
        <v>1</v>
      </c>
      <c r="K46" s="57"/>
      <c r="L46" s="57"/>
      <c r="M46" s="57"/>
      <c r="N46" s="106">
        <f>M46/'1. Your Institution'!$B$9</f>
        <v>0</v>
      </c>
      <c r="O46" s="97">
        <f t="shared" si="3"/>
        <v>0</v>
      </c>
      <c r="P46" s="31" t="str">
        <f>IF(O46&gt;'1. Your Institution'!$B$9,"This casual staff member has exceeded the limit of total annual work hours. Please check that the data are correct.",IF(O46&lt;'1. Your Institution'!$B$9,"",IF(O46="","")))</f>
        <v/>
      </c>
      <c r="Q46" s="57"/>
    </row>
    <row r="47" spans="1:17" x14ac:dyDescent="0.25">
      <c r="A47" s="96" t="str">
        <f t="shared" si="0"/>
        <v/>
      </c>
      <c r="B47" s="57"/>
      <c r="C47" s="91" t="str">
        <f>IFERROR(VLOOKUP($B47,'2b. Staff Data (Casual)'!$A:$K,5,0),"")</f>
        <v/>
      </c>
      <c r="D47" s="91" t="str">
        <f>IFERROR(VLOOKUP($B47,'2b. Staff Data (Casual)'!$A:$K,6,0),"")</f>
        <v/>
      </c>
      <c r="E47" s="91" t="str">
        <f>IFERROR(VLOOKUP($B47,'2b. Staff Data (Casual)'!$A:$K,7,0),"")</f>
        <v/>
      </c>
      <c r="F47" s="91" t="str">
        <f>IFERROR(VLOOKUP($B47,'2b. Staff Data (Casual)'!$A:$K,8,0),"")</f>
        <v/>
      </c>
      <c r="G47" s="91" t="str">
        <f>IFERROR(VLOOKUP($B47,'2b. Staff Data (Casual)'!$A:$K,9,0),"")</f>
        <v/>
      </c>
      <c r="H47" s="91" t="str">
        <f>IFERROR(VLOOKUP($B47,'2b. Staff Data (Casual)'!$A:$K,10,0),"")</f>
        <v/>
      </c>
      <c r="I47" s="91" t="str">
        <f>IFERROR(VLOOKUP($B47,'2b. Staff Data (Casual)'!$A:$K,11,0),"")</f>
        <v/>
      </c>
      <c r="J47" s="57" t="s">
        <v>1</v>
      </c>
      <c r="K47" s="57"/>
      <c r="L47" s="57"/>
      <c r="M47" s="57"/>
      <c r="N47" s="106">
        <f>M47/'1. Your Institution'!$B$9</f>
        <v>0</v>
      </c>
      <c r="O47" s="97">
        <f t="shared" si="3"/>
        <v>0</v>
      </c>
      <c r="P47" s="31" t="str">
        <f>IF(O47&gt;'1. Your Institution'!$B$9,"This casual staff member has exceeded the limit of total annual work hours. Please check that the data are correct.",IF(O47&lt;'1. Your Institution'!$B$9,"",IF(O47="","")))</f>
        <v/>
      </c>
      <c r="Q47" s="57"/>
    </row>
    <row r="48" spans="1:17" x14ac:dyDescent="0.25">
      <c r="A48" s="96" t="str">
        <f t="shared" si="0"/>
        <v/>
      </c>
      <c r="B48" s="57"/>
      <c r="C48" s="91" t="str">
        <f>IFERROR(VLOOKUP($B48,'2b. Staff Data (Casual)'!$A:$K,5,0),"")</f>
        <v/>
      </c>
      <c r="D48" s="91" t="str">
        <f>IFERROR(VLOOKUP($B48,'2b. Staff Data (Casual)'!$A:$K,6,0),"")</f>
        <v/>
      </c>
      <c r="E48" s="91" t="str">
        <f>IFERROR(VLOOKUP($B48,'2b. Staff Data (Casual)'!$A:$K,7,0),"")</f>
        <v/>
      </c>
      <c r="F48" s="91" t="str">
        <f>IFERROR(VLOOKUP($B48,'2b. Staff Data (Casual)'!$A:$K,8,0),"")</f>
        <v/>
      </c>
      <c r="G48" s="91" t="str">
        <f>IFERROR(VLOOKUP($B48,'2b. Staff Data (Casual)'!$A:$K,9,0),"")</f>
        <v/>
      </c>
      <c r="H48" s="91" t="str">
        <f>IFERROR(VLOOKUP($B48,'2b. Staff Data (Casual)'!$A:$K,10,0),"")</f>
        <v/>
      </c>
      <c r="I48" s="91" t="str">
        <f>IFERROR(VLOOKUP($B48,'2b. Staff Data (Casual)'!$A:$K,11,0),"")</f>
        <v/>
      </c>
      <c r="J48" s="57" t="s">
        <v>1</v>
      </c>
      <c r="K48" s="57"/>
      <c r="L48" s="57"/>
      <c r="M48" s="57"/>
      <c r="N48" s="106">
        <f>M48/'1. Your Institution'!$B$9</f>
        <v>0</v>
      </c>
      <c r="O48" s="97">
        <f t="shared" si="3"/>
        <v>0</v>
      </c>
      <c r="P48" s="31" t="str">
        <f>IF(O48&gt;'1. Your Institution'!$B$9,"This casual staff member has exceeded the limit of total annual work hours. Please check that the data are correct.",IF(O48&lt;'1. Your Institution'!$B$9,"",IF(O48="","")))</f>
        <v/>
      </c>
      <c r="Q48" s="57"/>
    </row>
    <row r="49" spans="1:17" x14ac:dyDescent="0.25">
      <c r="A49" s="96" t="str">
        <f t="shared" si="0"/>
        <v/>
      </c>
      <c r="B49" s="57"/>
      <c r="C49" s="91" t="str">
        <f>IFERROR(VLOOKUP($B49,'2b. Staff Data (Casual)'!$A:$K,5,0),"")</f>
        <v/>
      </c>
      <c r="D49" s="91" t="str">
        <f>IFERROR(VLOOKUP($B49,'2b. Staff Data (Casual)'!$A:$K,6,0),"")</f>
        <v/>
      </c>
      <c r="E49" s="91" t="str">
        <f>IFERROR(VLOOKUP($B49,'2b. Staff Data (Casual)'!$A:$K,7,0),"")</f>
        <v/>
      </c>
      <c r="F49" s="91" t="str">
        <f>IFERROR(VLOOKUP($B49,'2b. Staff Data (Casual)'!$A:$K,8,0),"")</f>
        <v/>
      </c>
      <c r="G49" s="91" t="str">
        <f>IFERROR(VLOOKUP($B49,'2b. Staff Data (Casual)'!$A:$K,9,0),"")</f>
        <v/>
      </c>
      <c r="H49" s="91" t="str">
        <f>IFERROR(VLOOKUP($B49,'2b. Staff Data (Casual)'!$A:$K,10,0),"")</f>
        <v/>
      </c>
      <c r="I49" s="91" t="str">
        <f>IFERROR(VLOOKUP($B49,'2b. Staff Data (Casual)'!$A:$K,11,0),"")</f>
        <v/>
      </c>
      <c r="J49" s="57" t="s">
        <v>1</v>
      </c>
      <c r="K49" s="57"/>
      <c r="L49" s="57"/>
      <c r="M49" s="57"/>
      <c r="N49" s="106">
        <f>M49/'1. Your Institution'!$B$9</f>
        <v>0</v>
      </c>
      <c r="O49" s="97">
        <f t="shared" si="3"/>
        <v>0</v>
      </c>
      <c r="P49" s="31" t="str">
        <f>IF(O49&gt;'1. Your Institution'!$B$9,"This casual staff member has exceeded the limit of total annual work hours. Please check that the data are correct.",IF(O49&lt;'1. Your Institution'!$B$9,"",IF(O49="","")))</f>
        <v/>
      </c>
      <c r="Q49" s="57"/>
    </row>
    <row r="50" spans="1:17" x14ac:dyDescent="0.25">
      <c r="A50" s="96" t="str">
        <f t="shared" si="0"/>
        <v/>
      </c>
      <c r="B50" s="57"/>
      <c r="C50" s="91" t="str">
        <f>IFERROR(VLOOKUP($B50,'2b. Staff Data (Casual)'!$A:$K,5,0),"")</f>
        <v/>
      </c>
      <c r="D50" s="91" t="str">
        <f>IFERROR(VLOOKUP($B50,'2b. Staff Data (Casual)'!$A:$K,6,0),"")</f>
        <v/>
      </c>
      <c r="E50" s="91" t="str">
        <f>IFERROR(VLOOKUP($B50,'2b. Staff Data (Casual)'!$A:$K,7,0),"")</f>
        <v/>
      </c>
      <c r="F50" s="91" t="str">
        <f>IFERROR(VLOOKUP($B50,'2b. Staff Data (Casual)'!$A:$K,8,0),"")</f>
        <v/>
      </c>
      <c r="G50" s="91" t="str">
        <f>IFERROR(VLOOKUP($B50,'2b. Staff Data (Casual)'!$A:$K,9,0),"")</f>
        <v/>
      </c>
      <c r="H50" s="91" t="str">
        <f>IFERROR(VLOOKUP($B50,'2b. Staff Data (Casual)'!$A:$K,10,0),"")</f>
        <v/>
      </c>
      <c r="I50" s="91" t="str">
        <f>IFERROR(VLOOKUP($B50,'2b. Staff Data (Casual)'!$A:$K,11,0),"")</f>
        <v/>
      </c>
      <c r="J50" s="57" t="s">
        <v>1</v>
      </c>
      <c r="K50" s="57"/>
      <c r="L50" s="57"/>
      <c r="M50" s="57"/>
      <c r="N50" s="106">
        <f>M50/'1. Your Institution'!$B$9</f>
        <v>0</v>
      </c>
      <c r="O50" s="97">
        <f t="shared" si="3"/>
        <v>0</v>
      </c>
      <c r="P50" s="31" t="str">
        <f>IF(O50&gt;'1. Your Institution'!$B$9,"This casual staff member has exceeded the limit of total annual work hours. Please check that the data are correct.",IF(O50&lt;'1. Your Institution'!$B$9,"",IF(O50="","")))</f>
        <v/>
      </c>
      <c r="Q50" s="57"/>
    </row>
    <row r="51" spans="1:17" x14ac:dyDescent="0.25">
      <c r="A51" s="96" t="str">
        <f t="shared" si="0"/>
        <v/>
      </c>
      <c r="B51" s="57"/>
      <c r="C51" s="91" t="str">
        <f>IFERROR(VLOOKUP($B51,'2b. Staff Data (Casual)'!$A:$K,5,0),"")</f>
        <v/>
      </c>
      <c r="D51" s="91" t="str">
        <f>IFERROR(VLOOKUP($B51,'2b. Staff Data (Casual)'!$A:$K,6,0),"")</f>
        <v/>
      </c>
      <c r="E51" s="91" t="str">
        <f>IFERROR(VLOOKUP($B51,'2b. Staff Data (Casual)'!$A:$K,7,0),"")</f>
        <v/>
      </c>
      <c r="F51" s="91" t="str">
        <f>IFERROR(VLOOKUP($B51,'2b. Staff Data (Casual)'!$A:$K,8,0),"")</f>
        <v/>
      </c>
      <c r="G51" s="91" t="str">
        <f>IFERROR(VLOOKUP($B51,'2b. Staff Data (Casual)'!$A:$K,9,0),"")</f>
        <v/>
      </c>
      <c r="H51" s="91" t="str">
        <f>IFERROR(VLOOKUP($B51,'2b. Staff Data (Casual)'!$A:$K,10,0),"")</f>
        <v/>
      </c>
      <c r="I51" s="91" t="str">
        <f>IFERROR(VLOOKUP($B51,'2b. Staff Data (Casual)'!$A:$K,11,0),"")</f>
        <v/>
      </c>
      <c r="J51" s="57" t="s">
        <v>1</v>
      </c>
      <c r="K51" s="57"/>
      <c r="L51" s="57"/>
      <c r="M51" s="57"/>
      <c r="N51" s="106">
        <f>M51/'1. Your Institution'!$B$9</f>
        <v>0</v>
      </c>
      <c r="O51" s="97">
        <f t="shared" si="3"/>
        <v>0</v>
      </c>
      <c r="P51" s="31" t="str">
        <f>IF(O51&gt;'1. Your Institution'!$B$9,"This casual staff member has exceeded the limit of total annual work hours. Please check that the data are correct.",IF(O51&lt;'1. Your Institution'!$B$9,"",IF(O51="","")))</f>
        <v/>
      </c>
      <c r="Q51" s="57"/>
    </row>
    <row r="52" spans="1:17" x14ac:dyDescent="0.25">
      <c r="A52" s="96" t="str">
        <f t="shared" si="0"/>
        <v/>
      </c>
      <c r="B52" s="57"/>
      <c r="C52" s="91" t="str">
        <f>IFERROR(VLOOKUP($B52,'2b. Staff Data (Casual)'!$A:$K,5,0),"")</f>
        <v/>
      </c>
      <c r="D52" s="91" t="str">
        <f>IFERROR(VLOOKUP($B52,'2b. Staff Data (Casual)'!$A:$K,6,0),"")</f>
        <v/>
      </c>
      <c r="E52" s="91" t="str">
        <f>IFERROR(VLOOKUP($B52,'2b. Staff Data (Casual)'!$A:$K,7,0),"")</f>
        <v/>
      </c>
      <c r="F52" s="91" t="str">
        <f>IFERROR(VLOOKUP($B52,'2b. Staff Data (Casual)'!$A:$K,8,0),"")</f>
        <v/>
      </c>
      <c r="G52" s="91" t="str">
        <f>IFERROR(VLOOKUP($B52,'2b. Staff Data (Casual)'!$A:$K,9,0),"")</f>
        <v/>
      </c>
      <c r="H52" s="91" t="str">
        <f>IFERROR(VLOOKUP($B52,'2b. Staff Data (Casual)'!$A:$K,10,0),"")</f>
        <v/>
      </c>
      <c r="I52" s="91" t="str">
        <f>IFERROR(VLOOKUP($B52,'2b. Staff Data (Casual)'!$A:$K,11,0),"")</f>
        <v/>
      </c>
      <c r="J52" s="57" t="s">
        <v>1</v>
      </c>
      <c r="K52" s="57"/>
      <c r="L52" s="57"/>
      <c r="M52" s="57"/>
      <c r="N52" s="106">
        <f>M52/'1. Your Institution'!$B$9</f>
        <v>0</v>
      </c>
      <c r="O52" s="97">
        <f t="shared" si="3"/>
        <v>0</v>
      </c>
      <c r="P52" s="31" t="str">
        <f>IF(O52&gt;'1. Your Institution'!$B$9,"This casual staff member has exceeded the limit of total annual work hours. Please check that the data are correct.",IF(O52&lt;'1. Your Institution'!$B$9,"",IF(O52="","")))</f>
        <v/>
      </c>
      <c r="Q52" s="57"/>
    </row>
    <row r="53" spans="1:17" x14ac:dyDescent="0.25">
      <c r="A53" s="96" t="str">
        <f t="shared" si="0"/>
        <v/>
      </c>
      <c r="B53" s="57"/>
      <c r="C53" s="91" t="str">
        <f>IFERROR(VLOOKUP($B53,'2b. Staff Data (Casual)'!$A:$K,5,0),"")</f>
        <v/>
      </c>
      <c r="D53" s="91" t="str">
        <f>IFERROR(VLOOKUP($B53,'2b. Staff Data (Casual)'!$A:$K,6,0),"")</f>
        <v/>
      </c>
      <c r="E53" s="91" t="str">
        <f>IFERROR(VLOOKUP($B53,'2b. Staff Data (Casual)'!$A:$K,7,0),"")</f>
        <v/>
      </c>
      <c r="F53" s="91" t="str">
        <f>IFERROR(VLOOKUP($B53,'2b. Staff Data (Casual)'!$A:$K,8,0),"")</f>
        <v/>
      </c>
      <c r="G53" s="91" t="str">
        <f>IFERROR(VLOOKUP($B53,'2b. Staff Data (Casual)'!$A:$K,9,0),"")</f>
        <v/>
      </c>
      <c r="H53" s="91" t="str">
        <f>IFERROR(VLOOKUP($B53,'2b. Staff Data (Casual)'!$A:$K,10,0),"")</f>
        <v/>
      </c>
      <c r="I53" s="91" t="str">
        <f>IFERROR(VLOOKUP($B53,'2b. Staff Data (Casual)'!$A:$K,11,0),"")</f>
        <v/>
      </c>
      <c r="J53" s="57" t="s">
        <v>1</v>
      </c>
      <c r="K53" s="57"/>
      <c r="L53" s="57"/>
      <c r="M53" s="57"/>
      <c r="N53" s="106">
        <f>M53/'1. Your Institution'!$B$9</f>
        <v>0</v>
      </c>
      <c r="O53" s="97">
        <f t="shared" si="3"/>
        <v>0</v>
      </c>
      <c r="P53" s="31" t="str">
        <f>IF(O53&gt;'1. Your Institution'!$B$9,"This casual staff member has exceeded the limit of total annual work hours. Please check that the data are correct.",IF(O53&lt;'1. Your Institution'!$B$9,"",IF(O53="","")))</f>
        <v/>
      </c>
      <c r="Q53" s="57"/>
    </row>
    <row r="54" spans="1:17" x14ac:dyDescent="0.25">
      <c r="A54" s="96" t="str">
        <f t="shared" si="0"/>
        <v/>
      </c>
      <c r="B54" s="57"/>
      <c r="C54" s="91" t="str">
        <f>IFERROR(VLOOKUP($B54,'2b. Staff Data (Casual)'!$A:$K,5,0),"")</f>
        <v/>
      </c>
      <c r="D54" s="91" t="str">
        <f>IFERROR(VLOOKUP($B54,'2b. Staff Data (Casual)'!$A:$K,6,0),"")</f>
        <v/>
      </c>
      <c r="E54" s="91" t="str">
        <f>IFERROR(VLOOKUP($B54,'2b. Staff Data (Casual)'!$A:$K,7,0),"")</f>
        <v/>
      </c>
      <c r="F54" s="91" t="str">
        <f>IFERROR(VLOOKUP($B54,'2b. Staff Data (Casual)'!$A:$K,8,0),"")</f>
        <v/>
      </c>
      <c r="G54" s="91" t="str">
        <f>IFERROR(VLOOKUP($B54,'2b. Staff Data (Casual)'!$A:$K,9,0),"")</f>
        <v/>
      </c>
      <c r="H54" s="91" t="str">
        <f>IFERROR(VLOOKUP($B54,'2b. Staff Data (Casual)'!$A:$K,10,0),"")</f>
        <v/>
      </c>
      <c r="I54" s="91" t="str">
        <f>IFERROR(VLOOKUP($B54,'2b. Staff Data (Casual)'!$A:$K,11,0),"")</f>
        <v/>
      </c>
      <c r="J54" s="57" t="s">
        <v>1</v>
      </c>
      <c r="K54" s="57"/>
      <c r="L54" s="57"/>
      <c r="M54" s="57"/>
      <c r="N54" s="106">
        <f>M54/'1. Your Institution'!$B$9</f>
        <v>0</v>
      </c>
      <c r="O54" s="97">
        <f t="shared" si="3"/>
        <v>0</v>
      </c>
      <c r="P54" s="31" t="str">
        <f>IF(O54&gt;'1. Your Institution'!$B$9,"This casual staff member has exceeded the limit of total annual work hours. Please check that the data are correct.",IF(O54&lt;'1. Your Institution'!$B$9,"",IF(O54="","")))</f>
        <v/>
      </c>
      <c r="Q54" s="57"/>
    </row>
    <row r="55" spans="1:17" x14ac:dyDescent="0.25">
      <c r="A55" s="96" t="str">
        <f t="shared" si="0"/>
        <v/>
      </c>
      <c r="B55" s="57"/>
      <c r="C55" s="91" t="str">
        <f>IFERROR(VLOOKUP($B55,'2b. Staff Data (Casual)'!$A:$K,5,0),"")</f>
        <v/>
      </c>
      <c r="D55" s="91" t="str">
        <f>IFERROR(VLOOKUP($B55,'2b. Staff Data (Casual)'!$A:$K,6,0),"")</f>
        <v/>
      </c>
      <c r="E55" s="91" t="str">
        <f>IFERROR(VLOOKUP($B55,'2b. Staff Data (Casual)'!$A:$K,7,0),"")</f>
        <v/>
      </c>
      <c r="F55" s="91" t="str">
        <f>IFERROR(VLOOKUP($B55,'2b. Staff Data (Casual)'!$A:$K,8,0),"")</f>
        <v/>
      </c>
      <c r="G55" s="91" t="str">
        <f>IFERROR(VLOOKUP($B55,'2b. Staff Data (Casual)'!$A:$K,9,0),"")</f>
        <v/>
      </c>
      <c r="H55" s="91" t="str">
        <f>IFERROR(VLOOKUP($B55,'2b. Staff Data (Casual)'!$A:$K,10,0),"")</f>
        <v/>
      </c>
      <c r="I55" s="91" t="str">
        <f>IFERROR(VLOOKUP($B55,'2b. Staff Data (Casual)'!$A:$K,11,0),"")</f>
        <v/>
      </c>
      <c r="J55" s="57" t="s">
        <v>1</v>
      </c>
      <c r="K55" s="57"/>
      <c r="L55" s="57"/>
      <c r="M55" s="57"/>
      <c r="N55" s="106">
        <f>M55/'1. Your Institution'!$B$9</f>
        <v>0</v>
      </c>
      <c r="O55" s="97">
        <f t="shared" si="3"/>
        <v>0</v>
      </c>
      <c r="P55" s="31" t="str">
        <f>IF(O55&gt;'1. Your Institution'!$B$9,"This casual staff member has exceeded the limit of total annual work hours. Please check that the data are correct.",IF(O55&lt;'1. Your Institution'!$B$9,"",IF(O55="","")))</f>
        <v/>
      </c>
      <c r="Q55" s="57"/>
    </row>
    <row r="56" spans="1:17" x14ac:dyDescent="0.25">
      <c r="A56" s="96" t="str">
        <f t="shared" si="0"/>
        <v/>
      </c>
      <c r="B56" s="57"/>
      <c r="C56" s="91" t="str">
        <f>IFERROR(VLOOKUP($B56,'2b. Staff Data (Casual)'!$A:$K,5,0),"")</f>
        <v/>
      </c>
      <c r="D56" s="91" t="str">
        <f>IFERROR(VLOOKUP($B56,'2b. Staff Data (Casual)'!$A:$K,6,0),"")</f>
        <v/>
      </c>
      <c r="E56" s="91" t="str">
        <f>IFERROR(VLOOKUP($B56,'2b. Staff Data (Casual)'!$A:$K,7,0),"")</f>
        <v/>
      </c>
      <c r="F56" s="91" t="str">
        <f>IFERROR(VLOOKUP($B56,'2b. Staff Data (Casual)'!$A:$K,8,0),"")</f>
        <v/>
      </c>
      <c r="G56" s="91" t="str">
        <f>IFERROR(VLOOKUP($B56,'2b. Staff Data (Casual)'!$A:$K,9,0),"")</f>
        <v/>
      </c>
      <c r="H56" s="91" t="str">
        <f>IFERROR(VLOOKUP($B56,'2b. Staff Data (Casual)'!$A:$K,10,0),"")</f>
        <v/>
      </c>
      <c r="I56" s="91" t="str">
        <f>IFERROR(VLOOKUP($B56,'2b. Staff Data (Casual)'!$A:$K,11,0),"")</f>
        <v/>
      </c>
      <c r="J56" s="57" t="s">
        <v>1</v>
      </c>
      <c r="K56" s="57"/>
      <c r="L56" s="57"/>
      <c r="M56" s="57"/>
      <c r="N56" s="106">
        <f>M56/'1. Your Institution'!$B$9</f>
        <v>0</v>
      </c>
      <c r="O56" s="97">
        <f t="shared" si="3"/>
        <v>0</v>
      </c>
      <c r="P56" s="31" t="str">
        <f>IF(O56&gt;'1. Your Institution'!$B$9,"This casual staff member has exceeded the limit of total annual work hours. Please check that the data are correct.",IF(O56&lt;'1. Your Institution'!$B$9,"",IF(O56="","")))</f>
        <v/>
      </c>
      <c r="Q56" s="57"/>
    </row>
    <row r="57" spans="1:17" x14ac:dyDescent="0.25">
      <c r="A57" s="96" t="str">
        <f t="shared" si="0"/>
        <v/>
      </c>
      <c r="B57" s="57"/>
      <c r="C57" s="91" t="str">
        <f>IFERROR(VLOOKUP($B57,'2b. Staff Data (Casual)'!$A:$K,5,0),"")</f>
        <v/>
      </c>
      <c r="D57" s="91" t="str">
        <f>IFERROR(VLOOKUP($B57,'2b. Staff Data (Casual)'!$A:$K,6,0),"")</f>
        <v/>
      </c>
      <c r="E57" s="91" t="str">
        <f>IFERROR(VLOOKUP($B57,'2b. Staff Data (Casual)'!$A:$K,7,0),"")</f>
        <v/>
      </c>
      <c r="F57" s="91" t="str">
        <f>IFERROR(VLOOKUP($B57,'2b. Staff Data (Casual)'!$A:$K,8,0),"")</f>
        <v/>
      </c>
      <c r="G57" s="91" t="str">
        <f>IFERROR(VLOOKUP($B57,'2b. Staff Data (Casual)'!$A:$K,9,0),"")</f>
        <v/>
      </c>
      <c r="H57" s="91" t="str">
        <f>IFERROR(VLOOKUP($B57,'2b. Staff Data (Casual)'!$A:$K,10,0),"")</f>
        <v/>
      </c>
      <c r="I57" s="91" t="str">
        <f>IFERROR(VLOOKUP($B57,'2b. Staff Data (Casual)'!$A:$K,11,0),"")</f>
        <v/>
      </c>
      <c r="J57" s="57" t="s">
        <v>1</v>
      </c>
      <c r="K57" s="57"/>
      <c r="L57" s="57"/>
      <c r="M57" s="57"/>
      <c r="N57" s="106">
        <f>M57/'1. Your Institution'!$B$9</f>
        <v>0</v>
      </c>
      <c r="O57" s="97">
        <f t="shared" si="3"/>
        <v>0</v>
      </c>
      <c r="P57" s="31" t="str">
        <f>IF(O57&gt;'1. Your Institution'!$B$9,"This casual staff member has exceeded the limit of total annual work hours. Please check that the data are correct.",IF(O57&lt;'1. Your Institution'!$B$9,"",IF(O57="","")))</f>
        <v/>
      </c>
      <c r="Q57" s="57"/>
    </row>
    <row r="58" spans="1:17" x14ac:dyDescent="0.25">
      <c r="A58" s="96" t="str">
        <f t="shared" si="0"/>
        <v/>
      </c>
      <c r="B58" s="57"/>
      <c r="C58" s="91" t="str">
        <f>IFERROR(VLOOKUP($B58,'2b. Staff Data (Casual)'!$A:$K,5,0),"")</f>
        <v/>
      </c>
      <c r="D58" s="91" t="str">
        <f>IFERROR(VLOOKUP($B58,'2b. Staff Data (Casual)'!$A:$K,6,0),"")</f>
        <v/>
      </c>
      <c r="E58" s="91" t="str">
        <f>IFERROR(VLOOKUP($B58,'2b. Staff Data (Casual)'!$A:$K,7,0),"")</f>
        <v/>
      </c>
      <c r="F58" s="91" t="str">
        <f>IFERROR(VLOOKUP($B58,'2b. Staff Data (Casual)'!$A:$K,8,0),"")</f>
        <v/>
      </c>
      <c r="G58" s="91" t="str">
        <f>IFERROR(VLOOKUP($B58,'2b. Staff Data (Casual)'!$A:$K,9,0),"")</f>
        <v/>
      </c>
      <c r="H58" s="91" t="str">
        <f>IFERROR(VLOOKUP($B58,'2b. Staff Data (Casual)'!$A:$K,10,0),"")</f>
        <v/>
      </c>
      <c r="I58" s="91" t="str">
        <f>IFERROR(VLOOKUP($B58,'2b. Staff Data (Casual)'!$A:$K,11,0),"")</f>
        <v/>
      </c>
      <c r="J58" s="57" t="s">
        <v>1</v>
      </c>
      <c r="K58" s="57"/>
      <c r="L58" s="57"/>
      <c r="M58" s="57"/>
      <c r="N58" s="106">
        <f>M58/'1. Your Institution'!$B$9</f>
        <v>0</v>
      </c>
      <c r="O58" s="97">
        <f t="shared" si="3"/>
        <v>0</v>
      </c>
      <c r="P58" s="31" t="str">
        <f>IF(O58&gt;'1. Your Institution'!$B$9,"This casual staff member has exceeded the limit of total annual work hours. Please check that the data are correct.",IF(O58&lt;'1. Your Institution'!$B$9,"",IF(O58="","")))</f>
        <v/>
      </c>
      <c r="Q58" s="57"/>
    </row>
    <row r="59" spans="1:17" x14ac:dyDescent="0.25">
      <c r="A59" s="96" t="str">
        <f t="shared" si="0"/>
        <v/>
      </c>
      <c r="B59" s="57"/>
      <c r="C59" s="91" t="str">
        <f>IFERROR(VLOOKUP($B59,'2b. Staff Data (Casual)'!$A:$K,5,0),"")</f>
        <v/>
      </c>
      <c r="D59" s="91" t="str">
        <f>IFERROR(VLOOKUP($B59,'2b. Staff Data (Casual)'!$A:$K,6,0),"")</f>
        <v/>
      </c>
      <c r="E59" s="91" t="str">
        <f>IFERROR(VLOOKUP($B59,'2b. Staff Data (Casual)'!$A:$K,7,0),"")</f>
        <v/>
      </c>
      <c r="F59" s="91" t="str">
        <f>IFERROR(VLOOKUP($B59,'2b. Staff Data (Casual)'!$A:$K,8,0),"")</f>
        <v/>
      </c>
      <c r="G59" s="91" t="str">
        <f>IFERROR(VLOOKUP($B59,'2b. Staff Data (Casual)'!$A:$K,9,0),"")</f>
        <v/>
      </c>
      <c r="H59" s="91" t="str">
        <f>IFERROR(VLOOKUP($B59,'2b. Staff Data (Casual)'!$A:$K,10,0),"")</f>
        <v/>
      </c>
      <c r="I59" s="91" t="str">
        <f>IFERROR(VLOOKUP($B59,'2b. Staff Data (Casual)'!$A:$K,11,0),"")</f>
        <v/>
      </c>
      <c r="J59" s="57" t="s">
        <v>1</v>
      </c>
      <c r="K59" s="57"/>
      <c r="L59" s="57"/>
      <c r="M59" s="57"/>
      <c r="N59" s="106">
        <f>M59/'1. Your Institution'!$B$9</f>
        <v>0</v>
      </c>
      <c r="O59" s="97">
        <f t="shared" si="3"/>
        <v>0</v>
      </c>
      <c r="P59" s="31" t="str">
        <f>IF(O59&gt;'1. Your Institution'!$B$9,"This casual staff member has exceeded the limit of total annual work hours. Please check that the data are correct.",IF(O59&lt;'1. Your Institution'!$B$9,"",IF(O59="","")))</f>
        <v/>
      </c>
      <c r="Q59" s="57"/>
    </row>
    <row r="60" spans="1:17" x14ac:dyDescent="0.25">
      <c r="A60" s="96" t="str">
        <f t="shared" si="0"/>
        <v/>
      </c>
      <c r="B60" s="57"/>
      <c r="C60" s="91" t="str">
        <f>IFERROR(VLOOKUP($B60,'2b. Staff Data (Casual)'!$A:$K,5,0),"")</f>
        <v/>
      </c>
      <c r="D60" s="91" t="str">
        <f>IFERROR(VLOOKUP($B60,'2b. Staff Data (Casual)'!$A:$K,6,0),"")</f>
        <v/>
      </c>
      <c r="E60" s="91" t="str">
        <f>IFERROR(VLOOKUP($B60,'2b. Staff Data (Casual)'!$A:$K,7,0),"")</f>
        <v/>
      </c>
      <c r="F60" s="91" t="str">
        <f>IFERROR(VLOOKUP($B60,'2b. Staff Data (Casual)'!$A:$K,8,0),"")</f>
        <v/>
      </c>
      <c r="G60" s="91" t="str">
        <f>IFERROR(VLOOKUP($B60,'2b. Staff Data (Casual)'!$A:$K,9,0),"")</f>
        <v/>
      </c>
      <c r="H60" s="91" t="str">
        <f>IFERROR(VLOOKUP($B60,'2b. Staff Data (Casual)'!$A:$K,10,0),"")</f>
        <v/>
      </c>
      <c r="I60" s="91" t="str">
        <f>IFERROR(VLOOKUP($B60,'2b. Staff Data (Casual)'!$A:$K,11,0),"")</f>
        <v/>
      </c>
      <c r="J60" s="57" t="s">
        <v>1</v>
      </c>
      <c r="K60" s="57"/>
      <c r="L60" s="57"/>
      <c r="M60" s="57"/>
      <c r="N60" s="106">
        <f>M60/'1. Your Institution'!$B$9</f>
        <v>0</v>
      </c>
      <c r="O60" s="97">
        <f t="shared" si="3"/>
        <v>0</v>
      </c>
      <c r="P60" s="31" t="str">
        <f>IF(O60&gt;'1. Your Institution'!$B$9,"This casual staff member has exceeded the limit of total annual work hours. Please check that the data are correct.",IF(O60&lt;'1. Your Institution'!$B$9,"",IF(O60="","")))</f>
        <v/>
      </c>
      <c r="Q60" s="57"/>
    </row>
    <row r="61" spans="1:17" x14ac:dyDescent="0.25">
      <c r="A61" s="96" t="str">
        <f t="shared" si="0"/>
        <v/>
      </c>
      <c r="B61" s="57"/>
      <c r="C61" s="91" t="str">
        <f>IFERROR(VLOOKUP($B61,'2b. Staff Data (Casual)'!$A:$K,5,0),"")</f>
        <v/>
      </c>
      <c r="D61" s="91" t="str">
        <f>IFERROR(VLOOKUP($B61,'2b. Staff Data (Casual)'!$A:$K,6,0),"")</f>
        <v/>
      </c>
      <c r="E61" s="91" t="str">
        <f>IFERROR(VLOOKUP($B61,'2b. Staff Data (Casual)'!$A:$K,7,0),"")</f>
        <v/>
      </c>
      <c r="F61" s="91" t="str">
        <f>IFERROR(VLOOKUP($B61,'2b. Staff Data (Casual)'!$A:$K,8,0),"")</f>
        <v/>
      </c>
      <c r="G61" s="91" t="str">
        <f>IFERROR(VLOOKUP($B61,'2b. Staff Data (Casual)'!$A:$K,9,0),"")</f>
        <v/>
      </c>
      <c r="H61" s="91" t="str">
        <f>IFERROR(VLOOKUP($B61,'2b. Staff Data (Casual)'!$A:$K,10,0),"")</f>
        <v/>
      </c>
      <c r="I61" s="91" t="str">
        <f>IFERROR(VLOOKUP($B61,'2b. Staff Data (Casual)'!$A:$K,11,0),"")</f>
        <v/>
      </c>
      <c r="J61" s="57" t="s">
        <v>1</v>
      </c>
      <c r="K61" s="57"/>
      <c r="L61" s="57"/>
      <c r="M61" s="57"/>
      <c r="N61" s="106">
        <f>M61/'1. Your Institution'!$B$9</f>
        <v>0</v>
      </c>
      <c r="O61" s="97">
        <f t="shared" si="3"/>
        <v>0</v>
      </c>
      <c r="P61" s="31" t="str">
        <f>IF(O61&gt;'1. Your Institution'!$B$9,"This casual staff member has exceeded the limit of total annual work hours. Please check that the data are correct.",IF(O61&lt;'1. Your Institution'!$B$9,"",IF(O61="","")))</f>
        <v/>
      </c>
      <c r="Q61" s="57"/>
    </row>
    <row r="62" spans="1:17" x14ac:dyDescent="0.25">
      <c r="A62" s="96" t="str">
        <f t="shared" si="0"/>
        <v/>
      </c>
      <c r="B62" s="57"/>
      <c r="C62" s="91" t="str">
        <f>IFERROR(VLOOKUP($B62,'2b. Staff Data (Casual)'!$A:$K,5,0),"")</f>
        <v/>
      </c>
      <c r="D62" s="91" t="str">
        <f>IFERROR(VLOOKUP($B62,'2b. Staff Data (Casual)'!$A:$K,6,0),"")</f>
        <v/>
      </c>
      <c r="E62" s="91" t="str">
        <f>IFERROR(VLOOKUP($B62,'2b. Staff Data (Casual)'!$A:$K,7,0),"")</f>
        <v/>
      </c>
      <c r="F62" s="91" t="str">
        <f>IFERROR(VLOOKUP($B62,'2b. Staff Data (Casual)'!$A:$K,8,0),"")</f>
        <v/>
      </c>
      <c r="G62" s="91" t="str">
        <f>IFERROR(VLOOKUP($B62,'2b. Staff Data (Casual)'!$A:$K,9,0),"")</f>
        <v/>
      </c>
      <c r="H62" s="91" t="str">
        <f>IFERROR(VLOOKUP($B62,'2b. Staff Data (Casual)'!$A:$K,10,0),"")</f>
        <v/>
      </c>
      <c r="I62" s="91" t="str">
        <f>IFERROR(VLOOKUP($B62,'2b. Staff Data (Casual)'!$A:$K,11,0),"")</f>
        <v/>
      </c>
      <c r="J62" s="57" t="s">
        <v>1</v>
      </c>
      <c r="K62" s="57"/>
      <c r="L62" s="57"/>
      <c r="M62" s="57"/>
      <c r="N62" s="106">
        <f>M62/'1. Your Institution'!$B$9</f>
        <v>0</v>
      </c>
      <c r="O62" s="97">
        <f t="shared" si="3"/>
        <v>0</v>
      </c>
      <c r="P62" s="31" t="str">
        <f>IF(O62&gt;'1. Your Institution'!$B$9,"This casual staff member has exceeded the limit of total annual work hours. Please check that the data are correct.",IF(O62&lt;'1. Your Institution'!$B$9,"",IF(O62="","")))</f>
        <v/>
      </c>
      <c r="Q62" s="57"/>
    </row>
    <row r="63" spans="1:17" x14ac:dyDescent="0.25">
      <c r="A63" s="96" t="str">
        <f t="shared" si="0"/>
        <v/>
      </c>
      <c r="B63" s="57"/>
      <c r="C63" s="91" t="str">
        <f>IFERROR(VLOOKUP($B63,'2b. Staff Data (Casual)'!$A:$K,5,0),"")</f>
        <v/>
      </c>
      <c r="D63" s="91" t="str">
        <f>IFERROR(VLOOKUP($B63,'2b. Staff Data (Casual)'!$A:$K,6,0),"")</f>
        <v/>
      </c>
      <c r="E63" s="91" t="str">
        <f>IFERROR(VLOOKUP($B63,'2b. Staff Data (Casual)'!$A:$K,7,0),"")</f>
        <v/>
      </c>
      <c r="F63" s="91" t="str">
        <f>IFERROR(VLOOKUP($B63,'2b. Staff Data (Casual)'!$A:$K,8,0),"")</f>
        <v/>
      </c>
      <c r="G63" s="91" t="str">
        <f>IFERROR(VLOOKUP($B63,'2b. Staff Data (Casual)'!$A:$K,9,0),"")</f>
        <v/>
      </c>
      <c r="H63" s="91" t="str">
        <f>IFERROR(VLOOKUP($B63,'2b. Staff Data (Casual)'!$A:$K,10,0),"")</f>
        <v/>
      </c>
      <c r="I63" s="91" t="str">
        <f>IFERROR(VLOOKUP($B63,'2b. Staff Data (Casual)'!$A:$K,11,0),"")</f>
        <v/>
      </c>
      <c r="J63" s="57" t="s">
        <v>1</v>
      </c>
      <c r="K63" s="57"/>
      <c r="L63" s="57"/>
      <c r="M63" s="57"/>
      <c r="N63" s="106">
        <f>M63/'1. Your Institution'!$B$9</f>
        <v>0</v>
      </c>
      <c r="O63" s="97">
        <f t="shared" si="3"/>
        <v>0</v>
      </c>
      <c r="P63" s="31" t="str">
        <f>IF(O63&gt;'1. Your Institution'!$B$9,"This casual staff member has exceeded the limit of total annual work hours. Please check that the data are correct.",IF(O63&lt;'1. Your Institution'!$B$9,"",IF(O63="","")))</f>
        <v/>
      </c>
      <c r="Q63" s="57"/>
    </row>
    <row r="64" spans="1:17" x14ac:dyDescent="0.25">
      <c r="A64" s="96" t="str">
        <f t="shared" si="0"/>
        <v/>
      </c>
      <c r="B64" s="57"/>
      <c r="C64" s="91" t="str">
        <f>IFERROR(VLOOKUP($B64,'2b. Staff Data (Casual)'!$A:$K,5,0),"")</f>
        <v/>
      </c>
      <c r="D64" s="91" t="str">
        <f>IFERROR(VLOOKUP($B64,'2b. Staff Data (Casual)'!$A:$K,6,0),"")</f>
        <v/>
      </c>
      <c r="E64" s="91" t="str">
        <f>IFERROR(VLOOKUP($B64,'2b. Staff Data (Casual)'!$A:$K,7,0),"")</f>
        <v/>
      </c>
      <c r="F64" s="91" t="str">
        <f>IFERROR(VLOOKUP($B64,'2b. Staff Data (Casual)'!$A:$K,8,0),"")</f>
        <v/>
      </c>
      <c r="G64" s="91" t="str">
        <f>IFERROR(VLOOKUP($B64,'2b. Staff Data (Casual)'!$A:$K,9,0),"")</f>
        <v/>
      </c>
      <c r="H64" s="91" t="str">
        <f>IFERROR(VLOOKUP($B64,'2b. Staff Data (Casual)'!$A:$K,10,0),"")</f>
        <v/>
      </c>
      <c r="I64" s="91" t="str">
        <f>IFERROR(VLOOKUP($B64,'2b. Staff Data (Casual)'!$A:$K,11,0),"")</f>
        <v/>
      </c>
      <c r="J64" s="57" t="s">
        <v>1</v>
      </c>
      <c r="K64" s="57"/>
      <c r="L64" s="57"/>
      <c r="M64" s="57"/>
      <c r="N64" s="106">
        <f>M64/'1. Your Institution'!$B$9</f>
        <v>0</v>
      </c>
      <c r="O64" s="97">
        <f t="shared" si="3"/>
        <v>0</v>
      </c>
      <c r="P64" s="31" t="str">
        <f>IF(O64&gt;'1. Your Institution'!$B$9,"This casual staff member has exceeded the limit of total annual work hours. Please check that the data are correct.",IF(O64&lt;'1. Your Institution'!$B$9,"",IF(O64="","")))</f>
        <v/>
      </c>
      <c r="Q64" s="57"/>
    </row>
    <row r="65" spans="1:17" x14ac:dyDescent="0.25">
      <c r="A65" s="96" t="str">
        <f t="shared" si="0"/>
        <v/>
      </c>
      <c r="B65" s="57"/>
      <c r="C65" s="91" t="str">
        <f>IFERROR(VLOOKUP($B65,'2b. Staff Data (Casual)'!$A:$K,5,0),"")</f>
        <v/>
      </c>
      <c r="D65" s="91" t="str">
        <f>IFERROR(VLOOKUP($B65,'2b. Staff Data (Casual)'!$A:$K,6,0),"")</f>
        <v/>
      </c>
      <c r="E65" s="91" t="str">
        <f>IFERROR(VLOOKUP($B65,'2b. Staff Data (Casual)'!$A:$K,7,0),"")</f>
        <v/>
      </c>
      <c r="F65" s="91" t="str">
        <f>IFERROR(VLOOKUP($B65,'2b. Staff Data (Casual)'!$A:$K,8,0),"")</f>
        <v/>
      </c>
      <c r="G65" s="91" t="str">
        <f>IFERROR(VLOOKUP($B65,'2b. Staff Data (Casual)'!$A:$K,9,0),"")</f>
        <v/>
      </c>
      <c r="H65" s="91" t="str">
        <f>IFERROR(VLOOKUP($B65,'2b. Staff Data (Casual)'!$A:$K,10,0),"")</f>
        <v/>
      </c>
      <c r="I65" s="91" t="str">
        <f>IFERROR(VLOOKUP($B65,'2b. Staff Data (Casual)'!$A:$K,11,0),"")</f>
        <v/>
      </c>
      <c r="J65" s="57" t="s">
        <v>1</v>
      </c>
      <c r="K65" s="57"/>
      <c r="L65" s="57"/>
      <c r="M65" s="57"/>
      <c r="N65" s="106">
        <f>M65/'1. Your Institution'!$B$9</f>
        <v>0</v>
      </c>
      <c r="O65" s="97">
        <f t="shared" si="3"/>
        <v>0</v>
      </c>
      <c r="P65" s="31" t="str">
        <f>IF(O65&gt;'1. Your Institution'!$B$9,"This casual staff member has exceeded the limit of total annual work hours. Please check that the data are correct.",IF(O65&lt;'1. Your Institution'!$B$9,"",IF(O65="","")))</f>
        <v/>
      </c>
      <c r="Q65" s="57"/>
    </row>
    <row r="66" spans="1:17" x14ac:dyDescent="0.25">
      <c r="A66" s="96" t="str">
        <f t="shared" si="0"/>
        <v/>
      </c>
      <c r="B66" s="57"/>
      <c r="C66" s="91" t="str">
        <f>IFERROR(VLOOKUP($B66,'2b. Staff Data (Casual)'!$A:$K,5,0),"")</f>
        <v/>
      </c>
      <c r="D66" s="91" t="str">
        <f>IFERROR(VLOOKUP($B66,'2b. Staff Data (Casual)'!$A:$K,6,0),"")</f>
        <v/>
      </c>
      <c r="E66" s="91" t="str">
        <f>IFERROR(VLOOKUP($B66,'2b. Staff Data (Casual)'!$A:$K,7,0),"")</f>
        <v/>
      </c>
      <c r="F66" s="91" t="str">
        <f>IFERROR(VLOOKUP($B66,'2b. Staff Data (Casual)'!$A:$K,8,0),"")</f>
        <v/>
      </c>
      <c r="G66" s="91" t="str">
        <f>IFERROR(VLOOKUP($B66,'2b. Staff Data (Casual)'!$A:$K,9,0),"")</f>
        <v/>
      </c>
      <c r="H66" s="91" t="str">
        <f>IFERROR(VLOOKUP($B66,'2b. Staff Data (Casual)'!$A:$K,10,0),"")</f>
        <v/>
      </c>
      <c r="I66" s="91" t="str">
        <f>IFERROR(VLOOKUP($B66,'2b. Staff Data (Casual)'!$A:$K,11,0),"")</f>
        <v/>
      </c>
      <c r="J66" s="57" t="s">
        <v>1</v>
      </c>
      <c r="K66" s="57"/>
      <c r="L66" s="57"/>
      <c r="M66" s="57"/>
      <c r="N66" s="106">
        <f>M66/'1. Your Institution'!$B$9</f>
        <v>0</v>
      </c>
      <c r="O66" s="97">
        <f t="shared" si="3"/>
        <v>0</v>
      </c>
      <c r="P66" s="31" t="str">
        <f>IF(O66&gt;'1. Your Institution'!$B$9,"This casual staff member has exceeded the limit of total annual work hours. Please check that the data are correct.",IF(O66&lt;'1. Your Institution'!$B$9,"",IF(O66="","")))</f>
        <v/>
      </c>
      <c r="Q66" s="57"/>
    </row>
    <row r="67" spans="1:17" x14ac:dyDescent="0.25">
      <c r="A67" s="96" t="str">
        <f t="shared" si="0"/>
        <v/>
      </c>
      <c r="B67" s="57"/>
      <c r="C67" s="91" t="str">
        <f>IFERROR(VLOOKUP($B67,'2b. Staff Data (Casual)'!$A:$K,5,0),"")</f>
        <v/>
      </c>
      <c r="D67" s="91" t="str">
        <f>IFERROR(VLOOKUP($B67,'2b. Staff Data (Casual)'!$A:$K,6,0),"")</f>
        <v/>
      </c>
      <c r="E67" s="91" t="str">
        <f>IFERROR(VLOOKUP($B67,'2b. Staff Data (Casual)'!$A:$K,7,0),"")</f>
        <v/>
      </c>
      <c r="F67" s="91" t="str">
        <f>IFERROR(VLOOKUP($B67,'2b. Staff Data (Casual)'!$A:$K,8,0),"")</f>
        <v/>
      </c>
      <c r="G67" s="91" t="str">
        <f>IFERROR(VLOOKUP($B67,'2b. Staff Data (Casual)'!$A:$K,9,0),"")</f>
        <v/>
      </c>
      <c r="H67" s="91" t="str">
        <f>IFERROR(VLOOKUP($B67,'2b. Staff Data (Casual)'!$A:$K,10,0),"")</f>
        <v/>
      </c>
      <c r="I67" s="91" t="str">
        <f>IFERROR(VLOOKUP($B67,'2b. Staff Data (Casual)'!$A:$K,11,0),"")</f>
        <v/>
      </c>
      <c r="J67" s="57" t="s">
        <v>1</v>
      </c>
      <c r="K67" s="57"/>
      <c r="L67" s="57"/>
      <c r="M67" s="57"/>
      <c r="N67" s="106">
        <f>M67/'1. Your Institution'!$B$9</f>
        <v>0</v>
      </c>
      <c r="O67" s="97">
        <f t="shared" si="3"/>
        <v>0</v>
      </c>
      <c r="P67" s="31" t="str">
        <f>IF(O67&gt;'1. Your Institution'!$B$9,"This casual staff member has exceeded the limit of total annual work hours. Please check that the data are correct.",IF(O67&lt;'1. Your Institution'!$B$9,"",IF(O67="","")))</f>
        <v/>
      </c>
      <c r="Q67" s="57"/>
    </row>
    <row r="68" spans="1:17" x14ac:dyDescent="0.25">
      <c r="A68" s="96" t="str">
        <f t="shared" si="0"/>
        <v/>
      </c>
      <c r="B68" s="57"/>
      <c r="C68" s="91" t="str">
        <f>IFERROR(VLOOKUP($B68,'2b. Staff Data (Casual)'!$A:$K,5,0),"")</f>
        <v/>
      </c>
      <c r="D68" s="91" t="str">
        <f>IFERROR(VLOOKUP($B68,'2b. Staff Data (Casual)'!$A:$K,6,0),"")</f>
        <v/>
      </c>
      <c r="E68" s="91" t="str">
        <f>IFERROR(VLOOKUP($B68,'2b. Staff Data (Casual)'!$A:$K,7,0),"")</f>
        <v/>
      </c>
      <c r="F68" s="91" t="str">
        <f>IFERROR(VLOOKUP($B68,'2b. Staff Data (Casual)'!$A:$K,8,0),"")</f>
        <v/>
      </c>
      <c r="G68" s="91" t="str">
        <f>IFERROR(VLOOKUP($B68,'2b. Staff Data (Casual)'!$A:$K,9,0),"")</f>
        <v/>
      </c>
      <c r="H68" s="91" t="str">
        <f>IFERROR(VLOOKUP($B68,'2b. Staff Data (Casual)'!$A:$K,10,0),"")</f>
        <v/>
      </c>
      <c r="I68" s="91" t="str">
        <f>IFERROR(VLOOKUP($B68,'2b. Staff Data (Casual)'!$A:$K,11,0),"")</f>
        <v/>
      </c>
      <c r="J68" s="57" t="s">
        <v>1</v>
      </c>
      <c r="K68" s="57"/>
      <c r="L68" s="57"/>
      <c r="M68" s="57"/>
      <c r="N68" s="106">
        <f>M68/'1. Your Institution'!$B$9</f>
        <v>0</v>
      </c>
      <c r="O68" s="97">
        <f t="shared" si="3"/>
        <v>0</v>
      </c>
      <c r="P68" s="31" t="str">
        <f>IF(O68&gt;'1. Your Institution'!$B$9,"This casual staff member has exceeded the limit of total annual work hours. Please check that the data are correct.",IF(O68&lt;'1. Your Institution'!$B$9,"",IF(O68="","")))</f>
        <v/>
      </c>
      <c r="Q68" s="57"/>
    </row>
    <row r="69" spans="1:17" x14ac:dyDescent="0.25">
      <c r="A69" s="96" t="str">
        <f t="shared" si="0"/>
        <v/>
      </c>
      <c r="B69" s="57"/>
      <c r="C69" s="91" t="str">
        <f>IFERROR(VLOOKUP($B69,'2b. Staff Data (Casual)'!$A:$K,5,0),"")</f>
        <v/>
      </c>
      <c r="D69" s="91" t="str">
        <f>IFERROR(VLOOKUP($B69,'2b. Staff Data (Casual)'!$A:$K,6,0),"")</f>
        <v/>
      </c>
      <c r="E69" s="91" t="str">
        <f>IFERROR(VLOOKUP($B69,'2b. Staff Data (Casual)'!$A:$K,7,0),"")</f>
        <v/>
      </c>
      <c r="F69" s="91" t="str">
        <f>IFERROR(VLOOKUP($B69,'2b. Staff Data (Casual)'!$A:$K,8,0),"")</f>
        <v/>
      </c>
      <c r="G69" s="91" t="str">
        <f>IFERROR(VLOOKUP($B69,'2b. Staff Data (Casual)'!$A:$K,9,0),"")</f>
        <v/>
      </c>
      <c r="H69" s="91" t="str">
        <f>IFERROR(VLOOKUP($B69,'2b. Staff Data (Casual)'!$A:$K,10,0),"")</f>
        <v/>
      </c>
      <c r="I69" s="91" t="str">
        <f>IFERROR(VLOOKUP($B69,'2b. Staff Data (Casual)'!$A:$K,11,0),"")</f>
        <v/>
      </c>
      <c r="J69" s="57" t="s">
        <v>1</v>
      </c>
      <c r="K69" s="57"/>
      <c r="L69" s="57"/>
      <c r="M69" s="57"/>
      <c r="N69" s="106">
        <f>M69/'1. Your Institution'!$B$9</f>
        <v>0</v>
      </c>
      <c r="O69" s="97">
        <f t="shared" si="3"/>
        <v>0</v>
      </c>
      <c r="P69" s="31" t="str">
        <f>IF(O69&gt;'1. Your Institution'!$B$9,"This casual staff member has exceeded the limit of total annual work hours. Please check that the data are correct.",IF(O69&lt;'1. Your Institution'!$B$9,"",IF(O69="","")))</f>
        <v/>
      </c>
      <c r="Q69" s="57"/>
    </row>
    <row r="70" spans="1:17" x14ac:dyDescent="0.25">
      <c r="A70" s="96" t="str">
        <f t="shared" si="0"/>
        <v/>
      </c>
      <c r="B70" s="57"/>
      <c r="C70" s="91" t="str">
        <f>IFERROR(VLOOKUP($B70,'2b. Staff Data (Casual)'!$A:$K,5,0),"")</f>
        <v/>
      </c>
      <c r="D70" s="91" t="str">
        <f>IFERROR(VLOOKUP($B70,'2b. Staff Data (Casual)'!$A:$K,6,0),"")</f>
        <v/>
      </c>
      <c r="E70" s="91" t="str">
        <f>IFERROR(VLOOKUP($B70,'2b. Staff Data (Casual)'!$A:$K,7,0),"")</f>
        <v/>
      </c>
      <c r="F70" s="91" t="str">
        <f>IFERROR(VLOOKUP($B70,'2b. Staff Data (Casual)'!$A:$K,8,0),"")</f>
        <v/>
      </c>
      <c r="G70" s="91" t="str">
        <f>IFERROR(VLOOKUP($B70,'2b. Staff Data (Casual)'!$A:$K,9,0),"")</f>
        <v/>
      </c>
      <c r="H70" s="91" t="str">
        <f>IFERROR(VLOOKUP($B70,'2b. Staff Data (Casual)'!$A:$K,10,0),"")</f>
        <v/>
      </c>
      <c r="I70" s="91" t="str">
        <f>IFERROR(VLOOKUP($B70,'2b. Staff Data (Casual)'!$A:$K,11,0),"")</f>
        <v/>
      </c>
      <c r="J70" s="57" t="s">
        <v>1</v>
      </c>
      <c r="K70" s="57"/>
      <c r="L70" s="57"/>
      <c r="M70" s="57"/>
      <c r="N70" s="106">
        <f>M70/'1. Your Institution'!$B$9</f>
        <v>0</v>
      </c>
      <c r="O70" s="97">
        <f t="shared" si="3"/>
        <v>0</v>
      </c>
      <c r="P70" s="31" t="str">
        <f>IF(O70&gt;'1. Your Institution'!$B$9,"This casual staff member has exceeded the limit of total annual work hours. Please check that the data are correct.",IF(O70&lt;'1. Your Institution'!$B$9,"",IF(O70="","")))</f>
        <v/>
      </c>
      <c r="Q70" s="57"/>
    </row>
    <row r="71" spans="1:17" x14ac:dyDescent="0.25">
      <c r="A71" s="96" t="str">
        <f t="shared" si="0"/>
        <v/>
      </c>
      <c r="B71" s="57"/>
      <c r="C71" s="91" t="str">
        <f>IFERROR(VLOOKUP($B71,'2b. Staff Data (Casual)'!$A:$K,5,0),"")</f>
        <v/>
      </c>
      <c r="D71" s="91" t="str">
        <f>IFERROR(VLOOKUP($B71,'2b. Staff Data (Casual)'!$A:$K,6,0),"")</f>
        <v/>
      </c>
      <c r="E71" s="91" t="str">
        <f>IFERROR(VLOOKUP($B71,'2b. Staff Data (Casual)'!$A:$K,7,0),"")</f>
        <v/>
      </c>
      <c r="F71" s="91" t="str">
        <f>IFERROR(VLOOKUP($B71,'2b. Staff Data (Casual)'!$A:$K,8,0),"")</f>
        <v/>
      </c>
      <c r="G71" s="91" t="str">
        <f>IFERROR(VLOOKUP($B71,'2b. Staff Data (Casual)'!$A:$K,9,0),"")</f>
        <v/>
      </c>
      <c r="H71" s="91" t="str">
        <f>IFERROR(VLOOKUP($B71,'2b. Staff Data (Casual)'!$A:$K,10,0),"")</f>
        <v/>
      </c>
      <c r="I71" s="91" t="str">
        <f>IFERROR(VLOOKUP($B71,'2b. Staff Data (Casual)'!$A:$K,11,0),"")</f>
        <v/>
      </c>
      <c r="J71" s="57" t="s">
        <v>1</v>
      </c>
      <c r="K71" s="57"/>
      <c r="L71" s="57"/>
      <c r="M71" s="57"/>
      <c r="N71" s="106">
        <f>M71/'1. Your Institution'!$B$9</f>
        <v>0</v>
      </c>
      <c r="O71" s="97">
        <f t="shared" si="3"/>
        <v>0</v>
      </c>
      <c r="P71" s="31" t="str">
        <f>IF(O71&gt;'1. Your Institution'!$B$9,"This casual staff member has exceeded the limit of total annual work hours. Please check that the data are correct.",IF(O71&lt;'1. Your Institution'!$B$9,"",IF(O71="","")))</f>
        <v/>
      </c>
      <c r="Q71" s="57"/>
    </row>
    <row r="72" spans="1:17" x14ac:dyDescent="0.25">
      <c r="A72" s="96" t="str">
        <f t="shared" si="0"/>
        <v/>
      </c>
      <c r="B72" s="57"/>
      <c r="C72" s="91" t="str">
        <f>IFERROR(VLOOKUP($B72,'2b. Staff Data (Casual)'!$A:$K,5,0),"")</f>
        <v/>
      </c>
      <c r="D72" s="91" t="str">
        <f>IFERROR(VLOOKUP($B72,'2b. Staff Data (Casual)'!$A:$K,6,0),"")</f>
        <v/>
      </c>
      <c r="E72" s="91" t="str">
        <f>IFERROR(VLOOKUP($B72,'2b. Staff Data (Casual)'!$A:$K,7,0),"")</f>
        <v/>
      </c>
      <c r="F72" s="91" t="str">
        <f>IFERROR(VLOOKUP($B72,'2b. Staff Data (Casual)'!$A:$K,8,0),"")</f>
        <v/>
      </c>
      <c r="G72" s="91" t="str">
        <f>IFERROR(VLOOKUP($B72,'2b. Staff Data (Casual)'!$A:$K,9,0),"")</f>
        <v/>
      </c>
      <c r="H72" s="91" t="str">
        <f>IFERROR(VLOOKUP($B72,'2b. Staff Data (Casual)'!$A:$K,10,0),"")</f>
        <v/>
      </c>
      <c r="I72" s="91" t="str">
        <f>IFERROR(VLOOKUP($B72,'2b. Staff Data (Casual)'!$A:$K,11,0),"")</f>
        <v/>
      </c>
      <c r="J72" s="57" t="s">
        <v>1</v>
      </c>
      <c r="K72" s="57"/>
      <c r="L72" s="57"/>
      <c r="M72" s="57"/>
      <c r="N72" s="106">
        <f>M72/'1. Your Institution'!$B$9</f>
        <v>0</v>
      </c>
      <c r="O72" s="97">
        <f t="shared" si="3"/>
        <v>0</v>
      </c>
      <c r="P72" s="31" t="str">
        <f>IF(O72&gt;'1. Your Institution'!$B$9,"This casual staff member has exceeded the limit of total annual work hours. Please check that the data are correct.",IF(O72&lt;'1. Your Institution'!$B$9,"",IF(O72="","")))</f>
        <v/>
      </c>
      <c r="Q72" s="57"/>
    </row>
    <row r="73" spans="1:17" x14ac:dyDescent="0.25">
      <c r="A73" s="96" t="str">
        <f t="shared" si="0"/>
        <v/>
      </c>
      <c r="B73" s="57"/>
      <c r="C73" s="91" t="str">
        <f>IFERROR(VLOOKUP($B73,'2b. Staff Data (Casual)'!$A:$K,5,0),"")</f>
        <v/>
      </c>
      <c r="D73" s="91" t="str">
        <f>IFERROR(VLOOKUP($B73,'2b. Staff Data (Casual)'!$A:$K,6,0),"")</f>
        <v/>
      </c>
      <c r="E73" s="91" t="str">
        <f>IFERROR(VLOOKUP($B73,'2b. Staff Data (Casual)'!$A:$K,7,0),"")</f>
        <v/>
      </c>
      <c r="F73" s="91" t="str">
        <f>IFERROR(VLOOKUP($B73,'2b. Staff Data (Casual)'!$A:$K,8,0),"")</f>
        <v/>
      </c>
      <c r="G73" s="91" t="str">
        <f>IFERROR(VLOOKUP($B73,'2b. Staff Data (Casual)'!$A:$K,9,0),"")</f>
        <v/>
      </c>
      <c r="H73" s="91" t="str">
        <f>IFERROR(VLOOKUP($B73,'2b. Staff Data (Casual)'!$A:$K,10,0),"")</f>
        <v/>
      </c>
      <c r="I73" s="91" t="str">
        <f>IFERROR(VLOOKUP($B73,'2b. Staff Data (Casual)'!$A:$K,11,0),"")</f>
        <v/>
      </c>
      <c r="J73" s="57" t="s">
        <v>1</v>
      </c>
      <c r="K73" s="57"/>
      <c r="L73" s="57"/>
      <c r="M73" s="57"/>
      <c r="N73" s="106">
        <f>M73/'1. Your Institution'!$B$9</f>
        <v>0</v>
      </c>
      <c r="O73" s="97">
        <f t="shared" si="3"/>
        <v>0</v>
      </c>
      <c r="P73" s="31" t="str">
        <f>IF(O73&gt;'1. Your Institution'!$B$9,"This casual staff member has exceeded the limit of total annual work hours. Please check that the data are correct.",IF(O73&lt;'1. Your Institution'!$B$9,"",IF(O73="","")))</f>
        <v/>
      </c>
      <c r="Q73" s="57"/>
    </row>
    <row r="74" spans="1:17" x14ac:dyDescent="0.25">
      <c r="A74" s="96" t="str">
        <f t="shared" ref="A74:A137" si="4">RIGHT(B74,4)</f>
        <v/>
      </c>
      <c r="B74" s="57"/>
      <c r="C74" s="91" t="str">
        <f>IFERROR(VLOOKUP($B74,'2b. Staff Data (Casual)'!$A:$K,5,0),"")</f>
        <v/>
      </c>
      <c r="D74" s="91" t="str">
        <f>IFERROR(VLOOKUP($B74,'2b. Staff Data (Casual)'!$A:$K,6,0),"")</f>
        <v/>
      </c>
      <c r="E74" s="91" t="str">
        <f>IFERROR(VLOOKUP($B74,'2b. Staff Data (Casual)'!$A:$K,7,0),"")</f>
        <v/>
      </c>
      <c r="F74" s="91" t="str">
        <f>IFERROR(VLOOKUP($B74,'2b. Staff Data (Casual)'!$A:$K,8,0),"")</f>
        <v/>
      </c>
      <c r="G74" s="91" t="str">
        <f>IFERROR(VLOOKUP($B74,'2b. Staff Data (Casual)'!$A:$K,9,0),"")</f>
        <v/>
      </c>
      <c r="H74" s="91" t="str">
        <f>IFERROR(VLOOKUP($B74,'2b. Staff Data (Casual)'!$A:$K,10,0),"")</f>
        <v/>
      </c>
      <c r="I74" s="91" t="str">
        <f>IFERROR(VLOOKUP($B74,'2b. Staff Data (Casual)'!$A:$K,11,0),"")</f>
        <v/>
      </c>
      <c r="J74" s="57" t="s">
        <v>1</v>
      </c>
      <c r="K74" s="57"/>
      <c r="L74" s="57"/>
      <c r="M74" s="57"/>
      <c r="N74" s="106">
        <f>M74/'1. Your Institution'!$B$9</f>
        <v>0</v>
      </c>
      <c r="O74" s="97">
        <f t="shared" ref="O74:O105" si="5">SUMIF(B:B,$B74,M:M)</f>
        <v>0</v>
      </c>
      <c r="P74" s="31" t="str">
        <f>IF(O74&gt;'1. Your Institution'!$B$9,"This casual staff member has exceeded the limit of total annual work hours. Please check that the data are correct.",IF(O74&lt;'1. Your Institution'!$B$9,"",IF(O74="","")))</f>
        <v/>
      </c>
      <c r="Q74" s="57"/>
    </row>
    <row r="75" spans="1:17" x14ac:dyDescent="0.25">
      <c r="A75" s="96" t="str">
        <f t="shared" si="4"/>
        <v/>
      </c>
      <c r="B75" s="57"/>
      <c r="C75" s="91" t="str">
        <f>IFERROR(VLOOKUP($B75,'2b. Staff Data (Casual)'!$A:$K,5,0),"")</f>
        <v/>
      </c>
      <c r="D75" s="91" t="str">
        <f>IFERROR(VLOOKUP($B75,'2b. Staff Data (Casual)'!$A:$K,6,0),"")</f>
        <v/>
      </c>
      <c r="E75" s="91" t="str">
        <f>IFERROR(VLOOKUP($B75,'2b. Staff Data (Casual)'!$A:$K,7,0),"")</f>
        <v/>
      </c>
      <c r="F75" s="91" t="str">
        <f>IFERROR(VLOOKUP($B75,'2b. Staff Data (Casual)'!$A:$K,8,0),"")</f>
        <v/>
      </c>
      <c r="G75" s="91" t="str">
        <f>IFERROR(VLOOKUP($B75,'2b. Staff Data (Casual)'!$A:$K,9,0),"")</f>
        <v/>
      </c>
      <c r="H75" s="91" t="str">
        <f>IFERROR(VLOOKUP($B75,'2b. Staff Data (Casual)'!$A:$K,10,0),"")</f>
        <v/>
      </c>
      <c r="I75" s="91" t="str">
        <f>IFERROR(VLOOKUP($B75,'2b. Staff Data (Casual)'!$A:$K,11,0),"")</f>
        <v/>
      </c>
      <c r="J75" s="57" t="s">
        <v>1</v>
      </c>
      <c r="K75" s="57"/>
      <c r="L75" s="57"/>
      <c r="M75" s="57"/>
      <c r="N75" s="106">
        <f>M75/'1. Your Institution'!$B$9</f>
        <v>0</v>
      </c>
      <c r="O75" s="97">
        <f t="shared" si="5"/>
        <v>0</v>
      </c>
      <c r="P75" s="31" t="str">
        <f>IF(O75&gt;'1. Your Institution'!$B$9,"This casual staff member has exceeded the limit of total annual work hours. Please check that the data are correct.",IF(O75&lt;'1. Your Institution'!$B$9,"",IF(O75="","")))</f>
        <v/>
      </c>
      <c r="Q75" s="57"/>
    </row>
    <row r="76" spans="1:17" x14ac:dyDescent="0.25">
      <c r="A76" s="96" t="str">
        <f t="shared" si="4"/>
        <v/>
      </c>
      <c r="B76" s="57"/>
      <c r="C76" s="91" t="str">
        <f>IFERROR(VLOOKUP($B76,'2b. Staff Data (Casual)'!$A:$K,5,0),"")</f>
        <v/>
      </c>
      <c r="D76" s="91" t="str">
        <f>IFERROR(VLOOKUP($B76,'2b. Staff Data (Casual)'!$A:$K,6,0),"")</f>
        <v/>
      </c>
      <c r="E76" s="91" t="str">
        <f>IFERROR(VLOOKUP($B76,'2b. Staff Data (Casual)'!$A:$K,7,0),"")</f>
        <v/>
      </c>
      <c r="F76" s="91" t="str">
        <f>IFERROR(VLOOKUP($B76,'2b. Staff Data (Casual)'!$A:$K,8,0),"")</f>
        <v/>
      </c>
      <c r="G76" s="91" t="str">
        <f>IFERROR(VLOOKUP($B76,'2b. Staff Data (Casual)'!$A:$K,9,0),"")</f>
        <v/>
      </c>
      <c r="H76" s="91" t="str">
        <f>IFERROR(VLOOKUP($B76,'2b. Staff Data (Casual)'!$A:$K,10,0),"")</f>
        <v/>
      </c>
      <c r="I76" s="91" t="str">
        <f>IFERROR(VLOOKUP($B76,'2b. Staff Data (Casual)'!$A:$K,11,0),"")</f>
        <v/>
      </c>
      <c r="J76" s="57" t="s">
        <v>1</v>
      </c>
      <c r="K76" s="57"/>
      <c r="L76" s="57"/>
      <c r="M76" s="57"/>
      <c r="N76" s="106">
        <f>M76/'1. Your Institution'!$B$9</f>
        <v>0</v>
      </c>
      <c r="O76" s="97">
        <f t="shared" si="5"/>
        <v>0</v>
      </c>
      <c r="P76" s="31" t="str">
        <f>IF(O76&gt;'1. Your Institution'!$B$9,"This casual staff member has exceeded the limit of total annual work hours. Please check that the data are correct.",IF(O76&lt;'1. Your Institution'!$B$9,"",IF(O76="","")))</f>
        <v/>
      </c>
      <c r="Q76" s="57"/>
    </row>
    <row r="77" spans="1:17" x14ac:dyDescent="0.25">
      <c r="A77" s="96" t="str">
        <f t="shared" si="4"/>
        <v/>
      </c>
      <c r="B77" s="57"/>
      <c r="C77" s="91" t="str">
        <f>IFERROR(VLOOKUP($B77,'2b. Staff Data (Casual)'!$A:$K,5,0),"")</f>
        <v/>
      </c>
      <c r="D77" s="91" t="str">
        <f>IFERROR(VLOOKUP($B77,'2b. Staff Data (Casual)'!$A:$K,6,0),"")</f>
        <v/>
      </c>
      <c r="E77" s="91" t="str">
        <f>IFERROR(VLOOKUP($B77,'2b. Staff Data (Casual)'!$A:$K,7,0),"")</f>
        <v/>
      </c>
      <c r="F77" s="91" t="str">
        <f>IFERROR(VLOOKUP($B77,'2b. Staff Data (Casual)'!$A:$K,8,0),"")</f>
        <v/>
      </c>
      <c r="G77" s="91" t="str">
        <f>IFERROR(VLOOKUP($B77,'2b. Staff Data (Casual)'!$A:$K,9,0),"")</f>
        <v/>
      </c>
      <c r="H77" s="91" t="str">
        <f>IFERROR(VLOOKUP($B77,'2b. Staff Data (Casual)'!$A:$K,10,0),"")</f>
        <v/>
      </c>
      <c r="I77" s="91" t="str">
        <f>IFERROR(VLOOKUP($B77,'2b. Staff Data (Casual)'!$A:$K,11,0),"")</f>
        <v/>
      </c>
      <c r="J77" s="57" t="s">
        <v>1</v>
      </c>
      <c r="K77" s="57"/>
      <c r="L77" s="57"/>
      <c r="M77" s="57"/>
      <c r="N77" s="106">
        <f>M77/'1. Your Institution'!$B$9</f>
        <v>0</v>
      </c>
      <c r="O77" s="97">
        <f t="shared" si="5"/>
        <v>0</v>
      </c>
      <c r="P77" s="31" t="str">
        <f>IF(O77&gt;'1. Your Institution'!$B$9,"This casual staff member has exceeded the limit of total annual work hours. Please check that the data are correct.",IF(O77&lt;'1. Your Institution'!$B$9,"",IF(O77="","")))</f>
        <v/>
      </c>
      <c r="Q77" s="57"/>
    </row>
    <row r="78" spans="1:17" x14ac:dyDescent="0.25">
      <c r="A78" s="96" t="str">
        <f t="shared" si="4"/>
        <v/>
      </c>
      <c r="B78" s="57"/>
      <c r="C78" s="91" t="str">
        <f>IFERROR(VLOOKUP($B78,'2b. Staff Data (Casual)'!$A:$K,5,0),"")</f>
        <v/>
      </c>
      <c r="D78" s="91" t="str">
        <f>IFERROR(VLOOKUP($B78,'2b. Staff Data (Casual)'!$A:$K,6,0),"")</f>
        <v/>
      </c>
      <c r="E78" s="91" t="str">
        <f>IFERROR(VLOOKUP($B78,'2b. Staff Data (Casual)'!$A:$K,7,0),"")</f>
        <v/>
      </c>
      <c r="F78" s="91" t="str">
        <f>IFERROR(VLOOKUP($B78,'2b. Staff Data (Casual)'!$A:$K,8,0),"")</f>
        <v/>
      </c>
      <c r="G78" s="91" t="str">
        <f>IFERROR(VLOOKUP($B78,'2b. Staff Data (Casual)'!$A:$K,9,0),"")</f>
        <v/>
      </c>
      <c r="H78" s="91" t="str">
        <f>IFERROR(VLOOKUP($B78,'2b. Staff Data (Casual)'!$A:$K,10,0),"")</f>
        <v/>
      </c>
      <c r="I78" s="91" t="str">
        <f>IFERROR(VLOOKUP($B78,'2b. Staff Data (Casual)'!$A:$K,11,0),"")</f>
        <v/>
      </c>
      <c r="J78" s="57" t="s">
        <v>1</v>
      </c>
      <c r="K78" s="57"/>
      <c r="L78" s="57"/>
      <c r="M78" s="57"/>
      <c r="N78" s="106">
        <f>M78/'1. Your Institution'!$B$9</f>
        <v>0</v>
      </c>
      <c r="O78" s="97">
        <f t="shared" si="5"/>
        <v>0</v>
      </c>
      <c r="P78" s="31" t="str">
        <f>IF(O78&gt;'1. Your Institution'!$B$9,"This casual staff member has exceeded the limit of total annual work hours. Please check that the data are correct.",IF(O78&lt;'1. Your Institution'!$B$9,"",IF(O78="","")))</f>
        <v/>
      </c>
      <c r="Q78" s="57"/>
    </row>
    <row r="79" spans="1:17" x14ac:dyDescent="0.25">
      <c r="A79" s="96" t="str">
        <f t="shared" si="4"/>
        <v/>
      </c>
      <c r="B79" s="57"/>
      <c r="C79" s="91" t="str">
        <f>IFERROR(VLOOKUP($B79,'2b. Staff Data (Casual)'!$A:$K,5,0),"")</f>
        <v/>
      </c>
      <c r="D79" s="91" t="str">
        <f>IFERROR(VLOOKUP($B79,'2b. Staff Data (Casual)'!$A:$K,6,0),"")</f>
        <v/>
      </c>
      <c r="E79" s="91" t="str">
        <f>IFERROR(VLOOKUP($B79,'2b. Staff Data (Casual)'!$A:$K,7,0),"")</f>
        <v/>
      </c>
      <c r="F79" s="91" t="str">
        <f>IFERROR(VLOOKUP($B79,'2b. Staff Data (Casual)'!$A:$K,8,0),"")</f>
        <v/>
      </c>
      <c r="G79" s="91" t="str">
        <f>IFERROR(VLOOKUP($B79,'2b. Staff Data (Casual)'!$A:$K,9,0),"")</f>
        <v/>
      </c>
      <c r="H79" s="91" t="str">
        <f>IFERROR(VLOOKUP($B79,'2b. Staff Data (Casual)'!$A:$K,10,0),"")</f>
        <v/>
      </c>
      <c r="I79" s="91" t="str">
        <f>IFERROR(VLOOKUP($B79,'2b. Staff Data (Casual)'!$A:$K,11,0),"")</f>
        <v/>
      </c>
      <c r="J79" s="57" t="s">
        <v>1</v>
      </c>
      <c r="K79" s="57"/>
      <c r="L79" s="57"/>
      <c r="M79" s="57"/>
      <c r="N79" s="106">
        <f>M79/'1. Your Institution'!$B$9</f>
        <v>0</v>
      </c>
      <c r="O79" s="97">
        <f t="shared" si="5"/>
        <v>0</v>
      </c>
      <c r="P79" s="31" t="str">
        <f>IF(O79&gt;'1. Your Institution'!$B$9,"This casual staff member has exceeded the limit of total annual work hours. Please check that the data are correct.",IF(O79&lt;'1. Your Institution'!$B$9,"",IF(O79="","")))</f>
        <v/>
      </c>
      <c r="Q79" s="57"/>
    </row>
    <row r="80" spans="1:17" x14ac:dyDescent="0.25">
      <c r="A80" s="96" t="str">
        <f t="shared" si="4"/>
        <v/>
      </c>
      <c r="B80" s="57"/>
      <c r="C80" s="91" t="str">
        <f>IFERROR(VLOOKUP($B80,'2b. Staff Data (Casual)'!$A:$K,5,0),"")</f>
        <v/>
      </c>
      <c r="D80" s="91" t="str">
        <f>IFERROR(VLOOKUP($B80,'2b. Staff Data (Casual)'!$A:$K,6,0),"")</f>
        <v/>
      </c>
      <c r="E80" s="91" t="str">
        <f>IFERROR(VLOOKUP($B80,'2b. Staff Data (Casual)'!$A:$K,7,0),"")</f>
        <v/>
      </c>
      <c r="F80" s="91" t="str">
        <f>IFERROR(VLOOKUP($B80,'2b. Staff Data (Casual)'!$A:$K,8,0),"")</f>
        <v/>
      </c>
      <c r="G80" s="91" t="str">
        <f>IFERROR(VLOOKUP($B80,'2b. Staff Data (Casual)'!$A:$K,9,0),"")</f>
        <v/>
      </c>
      <c r="H80" s="91" t="str">
        <f>IFERROR(VLOOKUP($B80,'2b. Staff Data (Casual)'!$A:$K,10,0),"")</f>
        <v/>
      </c>
      <c r="I80" s="91" t="str">
        <f>IFERROR(VLOOKUP($B80,'2b. Staff Data (Casual)'!$A:$K,11,0),"")</f>
        <v/>
      </c>
      <c r="J80" s="57" t="s">
        <v>1</v>
      </c>
      <c r="K80" s="57"/>
      <c r="L80" s="57"/>
      <c r="M80" s="57"/>
      <c r="N80" s="106">
        <f>M80/'1. Your Institution'!$B$9</f>
        <v>0</v>
      </c>
      <c r="O80" s="97">
        <f t="shared" si="5"/>
        <v>0</v>
      </c>
      <c r="P80" s="31" t="str">
        <f>IF(O80&gt;'1. Your Institution'!$B$9,"This casual staff member has exceeded the limit of total annual work hours. Please check that the data are correct.",IF(O80&lt;'1. Your Institution'!$B$9,"",IF(O80="","")))</f>
        <v/>
      </c>
      <c r="Q80" s="57"/>
    </row>
    <row r="81" spans="1:17" x14ac:dyDescent="0.25">
      <c r="A81" s="96" t="str">
        <f t="shared" si="4"/>
        <v/>
      </c>
      <c r="B81" s="57"/>
      <c r="C81" s="91" t="str">
        <f>IFERROR(VLOOKUP($B81,'2b. Staff Data (Casual)'!$A:$K,5,0),"")</f>
        <v/>
      </c>
      <c r="D81" s="91" t="str">
        <f>IFERROR(VLOOKUP($B81,'2b. Staff Data (Casual)'!$A:$K,6,0),"")</f>
        <v/>
      </c>
      <c r="E81" s="91" t="str">
        <f>IFERROR(VLOOKUP($B81,'2b. Staff Data (Casual)'!$A:$K,7,0),"")</f>
        <v/>
      </c>
      <c r="F81" s="91" t="str">
        <f>IFERROR(VLOOKUP($B81,'2b. Staff Data (Casual)'!$A:$K,8,0),"")</f>
        <v/>
      </c>
      <c r="G81" s="91" t="str">
        <f>IFERROR(VLOOKUP($B81,'2b. Staff Data (Casual)'!$A:$K,9,0),"")</f>
        <v/>
      </c>
      <c r="H81" s="91" t="str">
        <f>IFERROR(VLOOKUP($B81,'2b. Staff Data (Casual)'!$A:$K,10,0),"")</f>
        <v/>
      </c>
      <c r="I81" s="91" t="str">
        <f>IFERROR(VLOOKUP($B81,'2b. Staff Data (Casual)'!$A:$K,11,0),"")</f>
        <v/>
      </c>
      <c r="J81" s="57" t="s">
        <v>1</v>
      </c>
      <c r="K81" s="57"/>
      <c r="L81" s="57"/>
      <c r="M81" s="57"/>
      <c r="N81" s="106">
        <f>M81/'1. Your Institution'!$B$9</f>
        <v>0</v>
      </c>
      <c r="O81" s="97">
        <f t="shared" si="5"/>
        <v>0</v>
      </c>
      <c r="P81" s="31" t="str">
        <f>IF(O81&gt;'1. Your Institution'!$B$9,"This casual staff member has exceeded the limit of total annual work hours. Please check that the data are correct.",IF(O81&lt;'1. Your Institution'!$B$9,"",IF(O81="","")))</f>
        <v/>
      </c>
      <c r="Q81" s="57"/>
    </row>
    <row r="82" spans="1:17" x14ac:dyDescent="0.25">
      <c r="A82" s="96" t="str">
        <f t="shared" si="4"/>
        <v/>
      </c>
      <c r="B82" s="57"/>
      <c r="C82" s="91" t="str">
        <f>IFERROR(VLOOKUP($B82,'2b. Staff Data (Casual)'!$A:$K,5,0),"")</f>
        <v/>
      </c>
      <c r="D82" s="91" t="str">
        <f>IFERROR(VLOOKUP($B82,'2b. Staff Data (Casual)'!$A:$K,6,0),"")</f>
        <v/>
      </c>
      <c r="E82" s="91" t="str">
        <f>IFERROR(VLOOKUP($B82,'2b. Staff Data (Casual)'!$A:$K,7,0),"")</f>
        <v/>
      </c>
      <c r="F82" s="91" t="str">
        <f>IFERROR(VLOOKUP($B82,'2b. Staff Data (Casual)'!$A:$K,8,0),"")</f>
        <v/>
      </c>
      <c r="G82" s="91" t="str">
        <f>IFERROR(VLOOKUP($B82,'2b. Staff Data (Casual)'!$A:$K,9,0),"")</f>
        <v/>
      </c>
      <c r="H82" s="91" t="str">
        <f>IFERROR(VLOOKUP($B82,'2b. Staff Data (Casual)'!$A:$K,10,0),"")</f>
        <v/>
      </c>
      <c r="I82" s="91" t="str">
        <f>IFERROR(VLOOKUP($B82,'2b. Staff Data (Casual)'!$A:$K,11,0),"")</f>
        <v/>
      </c>
      <c r="J82" s="57" t="s">
        <v>1</v>
      </c>
      <c r="K82" s="57"/>
      <c r="L82" s="57"/>
      <c r="M82" s="57"/>
      <c r="N82" s="106">
        <f>M82/'1. Your Institution'!$B$9</f>
        <v>0</v>
      </c>
      <c r="O82" s="97">
        <f t="shared" si="5"/>
        <v>0</v>
      </c>
      <c r="P82" s="31" t="str">
        <f>IF(O82&gt;'1. Your Institution'!$B$9,"This casual staff member has exceeded the limit of total annual work hours. Please check that the data are correct.",IF(O82&lt;'1. Your Institution'!$B$9,"",IF(O82="","")))</f>
        <v/>
      </c>
      <c r="Q82" s="57"/>
    </row>
    <row r="83" spans="1:17" x14ac:dyDescent="0.25">
      <c r="A83" s="96" t="str">
        <f t="shared" si="4"/>
        <v/>
      </c>
      <c r="B83" s="57"/>
      <c r="C83" s="91" t="str">
        <f>IFERROR(VLOOKUP($B83,'2b. Staff Data (Casual)'!$A:$K,5,0),"")</f>
        <v/>
      </c>
      <c r="D83" s="91" t="str">
        <f>IFERROR(VLOOKUP($B83,'2b. Staff Data (Casual)'!$A:$K,6,0),"")</f>
        <v/>
      </c>
      <c r="E83" s="91" t="str">
        <f>IFERROR(VLOOKUP($B83,'2b. Staff Data (Casual)'!$A:$K,7,0),"")</f>
        <v/>
      </c>
      <c r="F83" s="91" t="str">
        <f>IFERROR(VLOOKUP($B83,'2b. Staff Data (Casual)'!$A:$K,8,0),"")</f>
        <v/>
      </c>
      <c r="G83" s="91" t="str">
        <f>IFERROR(VLOOKUP($B83,'2b. Staff Data (Casual)'!$A:$K,9,0),"")</f>
        <v/>
      </c>
      <c r="H83" s="91" t="str">
        <f>IFERROR(VLOOKUP($B83,'2b. Staff Data (Casual)'!$A:$K,10,0),"")</f>
        <v/>
      </c>
      <c r="I83" s="91" t="str">
        <f>IFERROR(VLOOKUP($B83,'2b. Staff Data (Casual)'!$A:$K,11,0),"")</f>
        <v/>
      </c>
      <c r="J83" s="57" t="s">
        <v>1</v>
      </c>
      <c r="K83" s="57"/>
      <c r="L83" s="57"/>
      <c r="M83" s="57"/>
      <c r="N83" s="106">
        <f>M83/'1. Your Institution'!$B$9</f>
        <v>0</v>
      </c>
      <c r="O83" s="97">
        <f t="shared" si="5"/>
        <v>0</v>
      </c>
      <c r="P83" s="31" t="str">
        <f>IF(O83&gt;'1. Your Institution'!$B$9,"This casual staff member has exceeded the limit of total annual work hours. Please check that the data are correct.",IF(O83&lt;'1. Your Institution'!$B$9,"",IF(O83="","")))</f>
        <v/>
      </c>
      <c r="Q83" s="57"/>
    </row>
    <row r="84" spans="1:17" x14ac:dyDescent="0.25">
      <c r="A84" s="96" t="str">
        <f t="shared" si="4"/>
        <v/>
      </c>
      <c r="B84" s="57"/>
      <c r="C84" s="91" t="str">
        <f>IFERROR(VLOOKUP($B84,'2b. Staff Data (Casual)'!$A:$K,5,0),"")</f>
        <v/>
      </c>
      <c r="D84" s="91" t="str">
        <f>IFERROR(VLOOKUP($B84,'2b. Staff Data (Casual)'!$A:$K,6,0),"")</f>
        <v/>
      </c>
      <c r="E84" s="91" t="str">
        <f>IFERROR(VLOOKUP($B84,'2b. Staff Data (Casual)'!$A:$K,7,0),"")</f>
        <v/>
      </c>
      <c r="F84" s="91" t="str">
        <f>IFERROR(VLOOKUP($B84,'2b. Staff Data (Casual)'!$A:$K,8,0),"")</f>
        <v/>
      </c>
      <c r="G84" s="91" t="str">
        <f>IFERROR(VLOOKUP($B84,'2b. Staff Data (Casual)'!$A:$K,9,0),"")</f>
        <v/>
      </c>
      <c r="H84" s="91" t="str">
        <f>IFERROR(VLOOKUP($B84,'2b. Staff Data (Casual)'!$A:$K,10,0),"")</f>
        <v/>
      </c>
      <c r="I84" s="91" t="str">
        <f>IFERROR(VLOOKUP($B84,'2b. Staff Data (Casual)'!$A:$K,11,0),"")</f>
        <v/>
      </c>
      <c r="J84" s="57" t="s">
        <v>1</v>
      </c>
      <c r="K84" s="57"/>
      <c r="L84" s="57"/>
      <c r="M84" s="57"/>
      <c r="N84" s="106">
        <f>M84/'1. Your Institution'!$B$9</f>
        <v>0</v>
      </c>
      <c r="O84" s="97">
        <f t="shared" si="5"/>
        <v>0</v>
      </c>
      <c r="P84" s="31" t="str">
        <f>IF(O84&gt;'1. Your Institution'!$B$9,"This casual staff member has exceeded the limit of total annual work hours. Please check that the data are correct.",IF(O84&lt;'1. Your Institution'!$B$9,"",IF(O84="","")))</f>
        <v/>
      </c>
      <c r="Q84" s="57"/>
    </row>
    <row r="85" spans="1:17" x14ac:dyDescent="0.25">
      <c r="A85" s="96" t="str">
        <f t="shared" si="4"/>
        <v/>
      </c>
      <c r="B85" s="57"/>
      <c r="C85" s="91" t="str">
        <f>IFERROR(VLOOKUP($B85,'2b. Staff Data (Casual)'!$A:$K,5,0),"")</f>
        <v/>
      </c>
      <c r="D85" s="91" t="str">
        <f>IFERROR(VLOOKUP($B85,'2b. Staff Data (Casual)'!$A:$K,6,0),"")</f>
        <v/>
      </c>
      <c r="E85" s="91" t="str">
        <f>IFERROR(VLOOKUP($B85,'2b. Staff Data (Casual)'!$A:$K,7,0),"")</f>
        <v/>
      </c>
      <c r="F85" s="91" t="str">
        <f>IFERROR(VLOOKUP($B85,'2b. Staff Data (Casual)'!$A:$K,8,0),"")</f>
        <v/>
      </c>
      <c r="G85" s="91" t="str">
        <f>IFERROR(VLOOKUP($B85,'2b. Staff Data (Casual)'!$A:$K,9,0),"")</f>
        <v/>
      </c>
      <c r="H85" s="91" t="str">
        <f>IFERROR(VLOOKUP($B85,'2b. Staff Data (Casual)'!$A:$K,10,0),"")</f>
        <v/>
      </c>
      <c r="I85" s="91" t="str">
        <f>IFERROR(VLOOKUP($B85,'2b. Staff Data (Casual)'!$A:$K,11,0),"")</f>
        <v/>
      </c>
      <c r="J85" s="57" t="s">
        <v>1</v>
      </c>
      <c r="K85" s="57"/>
      <c r="L85" s="57"/>
      <c r="M85" s="57"/>
      <c r="N85" s="106">
        <f>M85/'1. Your Institution'!$B$9</f>
        <v>0</v>
      </c>
      <c r="O85" s="97">
        <f t="shared" si="5"/>
        <v>0</v>
      </c>
      <c r="P85" s="31" t="str">
        <f>IF(O85&gt;'1. Your Institution'!$B$9,"This casual staff member has exceeded the limit of total annual work hours. Please check that the data are correct.",IF(O85&lt;'1. Your Institution'!$B$9,"",IF(O85="","")))</f>
        <v/>
      </c>
      <c r="Q85" s="57"/>
    </row>
    <row r="86" spans="1:17" x14ac:dyDescent="0.25">
      <c r="A86" s="96" t="str">
        <f t="shared" si="4"/>
        <v/>
      </c>
      <c r="B86" s="57"/>
      <c r="C86" s="91" t="str">
        <f>IFERROR(VLOOKUP($B86,'2b. Staff Data (Casual)'!$A:$K,5,0),"")</f>
        <v/>
      </c>
      <c r="D86" s="91" t="str">
        <f>IFERROR(VLOOKUP($B86,'2b. Staff Data (Casual)'!$A:$K,6,0),"")</f>
        <v/>
      </c>
      <c r="E86" s="91" t="str">
        <f>IFERROR(VLOOKUP($B86,'2b. Staff Data (Casual)'!$A:$K,7,0),"")</f>
        <v/>
      </c>
      <c r="F86" s="91" t="str">
        <f>IFERROR(VLOOKUP($B86,'2b. Staff Data (Casual)'!$A:$K,8,0),"")</f>
        <v/>
      </c>
      <c r="G86" s="91" t="str">
        <f>IFERROR(VLOOKUP($B86,'2b. Staff Data (Casual)'!$A:$K,9,0),"")</f>
        <v/>
      </c>
      <c r="H86" s="91" t="str">
        <f>IFERROR(VLOOKUP($B86,'2b. Staff Data (Casual)'!$A:$K,10,0),"")</f>
        <v/>
      </c>
      <c r="I86" s="91" t="str">
        <f>IFERROR(VLOOKUP($B86,'2b. Staff Data (Casual)'!$A:$K,11,0),"")</f>
        <v/>
      </c>
      <c r="J86" s="57" t="s">
        <v>1</v>
      </c>
      <c r="K86" s="57"/>
      <c r="L86" s="57"/>
      <c r="M86" s="57"/>
      <c r="N86" s="106">
        <f>M86/'1. Your Institution'!$B$9</f>
        <v>0</v>
      </c>
      <c r="O86" s="97">
        <f t="shared" si="5"/>
        <v>0</v>
      </c>
      <c r="P86" s="31" t="str">
        <f>IF(O86&gt;'1. Your Institution'!$B$9,"This casual staff member has exceeded the limit of total annual work hours. Please check that the data are correct.",IF(O86&lt;'1. Your Institution'!$B$9,"",IF(O86="","")))</f>
        <v/>
      </c>
      <c r="Q86" s="57"/>
    </row>
    <row r="87" spans="1:17" x14ac:dyDescent="0.25">
      <c r="A87" s="96" t="str">
        <f t="shared" si="4"/>
        <v/>
      </c>
      <c r="B87" s="57"/>
      <c r="C87" s="91" t="str">
        <f>IFERROR(VLOOKUP($B87,'2b. Staff Data (Casual)'!$A:$K,5,0),"")</f>
        <v/>
      </c>
      <c r="D87" s="91" t="str">
        <f>IFERROR(VLOOKUP($B87,'2b. Staff Data (Casual)'!$A:$K,6,0),"")</f>
        <v/>
      </c>
      <c r="E87" s="91" t="str">
        <f>IFERROR(VLOOKUP($B87,'2b. Staff Data (Casual)'!$A:$K,7,0),"")</f>
        <v/>
      </c>
      <c r="F87" s="91" t="str">
        <f>IFERROR(VLOOKUP($B87,'2b. Staff Data (Casual)'!$A:$K,8,0),"")</f>
        <v/>
      </c>
      <c r="G87" s="91" t="str">
        <f>IFERROR(VLOOKUP($B87,'2b. Staff Data (Casual)'!$A:$K,9,0),"")</f>
        <v/>
      </c>
      <c r="H87" s="91" t="str">
        <f>IFERROR(VLOOKUP($B87,'2b. Staff Data (Casual)'!$A:$K,10,0),"")</f>
        <v/>
      </c>
      <c r="I87" s="91" t="str">
        <f>IFERROR(VLOOKUP($B87,'2b. Staff Data (Casual)'!$A:$K,11,0),"")</f>
        <v/>
      </c>
      <c r="J87" s="57" t="s">
        <v>1</v>
      </c>
      <c r="K87" s="57"/>
      <c r="L87" s="57"/>
      <c r="M87" s="57"/>
      <c r="N87" s="106">
        <f>M87/'1. Your Institution'!$B$9</f>
        <v>0</v>
      </c>
      <c r="O87" s="97">
        <f t="shared" si="5"/>
        <v>0</v>
      </c>
      <c r="P87" s="31" t="str">
        <f>IF(O87&gt;'1. Your Institution'!$B$9,"This casual staff member has exceeded the limit of total annual work hours. Please check that the data are correct.",IF(O87&lt;'1. Your Institution'!$B$9,"",IF(O87="","")))</f>
        <v/>
      </c>
      <c r="Q87" s="57"/>
    </row>
    <row r="88" spans="1:17" x14ac:dyDescent="0.25">
      <c r="A88" s="96" t="str">
        <f t="shared" si="4"/>
        <v/>
      </c>
      <c r="B88" s="57"/>
      <c r="C88" s="91" t="str">
        <f>IFERROR(VLOOKUP($B88,'2b. Staff Data (Casual)'!$A:$K,5,0),"")</f>
        <v/>
      </c>
      <c r="D88" s="91" t="str">
        <f>IFERROR(VLOOKUP($B88,'2b. Staff Data (Casual)'!$A:$K,6,0),"")</f>
        <v/>
      </c>
      <c r="E88" s="91" t="str">
        <f>IFERROR(VLOOKUP($B88,'2b. Staff Data (Casual)'!$A:$K,7,0),"")</f>
        <v/>
      </c>
      <c r="F88" s="91" t="str">
        <f>IFERROR(VLOOKUP($B88,'2b. Staff Data (Casual)'!$A:$K,8,0),"")</f>
        <v/>
      </c>
      <c r="G88" s="91" t="str">
        <f>IFERROR(VLOOKUP($B88,'2b. Staff Data (Casual)'!$A:$K,9,0),"")</f>
        <v/>
      </c>
      <c r="H88" s="91" t="str">
        <f>IFERROR(VLOOKUP($B88,'2b. Staff Data (Casual)'!$A:$K,10,0),"")</f>
        <v/>
      </c>
      <c r="I88" s="91" t="str">
        <f>IFERROR(VLOOKUP($B88,'2b. Staff Data (Casual)'!$A:$K,11,0),"")</f>
        <v/>
      </c>
      <c r="J88" s="57" t="s">
        <v>1</v>
      </c>
      <c r="K88" s="57"/>
      <c r="L88" s="57"/>
      <c r="M88" s="57"/>
      <c r="N88" s="106">
        <f>M88/'1. Your Institution'!$B$9</f>
        <v>0</v>
      </c>
      <c r="O88" s="97">
        <f t="shared" si="5"/>
        <v>0</v>
      </c>
      <c r="P88" s="31" t="str">
        <f>IF(O88&gt;'1. Your Institution'!$B$9,"This casual staff member has exceeded the limit of total annual work hours. Please check that the data are correct.",IF(O88&lt;'1. Your Institution'!$B$9,"",IF(O88="","")))</f>
        <v/>
      </c>
      <c r="Q88" s="57"/>
    </row>
    <row r="89" spans="1:17" x14ac:dyDescent="0.25">
      <c r="A89" s="96" t="str">
        <f t="shared" si="4"/>
        <v/>
      </c>
      <c r="B89" s="57"/>
      <c r="C89" s="91" t="str">
        <f>IFERROR(VLOOKUP($B89,'2b. Staff Data (Casual)'!$A:$K,5,0),"")</f>
        <v/>
      </c>
      <c r="D89" s="91" t="str">
        <f>IFERROR(VLOOKUP($B89,'2b. Staff Data (Casual)'!$A:$K,6,0),"")</f>
        <v/>
      </c>
      <c r="E89" s="91" t="str">
        <f>IFERROR(VLOOKUP($B89,'2b. Staff Data (Casual)'!$A:$K,7,0),"")</f>
        <v/>
      </c>
      <c r="F89" s="91" t="str">
        <f>IFERROR(VLOOKUP($B89,'2b. Staff Data (Casual)'!$A:$K,8,0),"")</f>
        <v/>
      </c>
      <c r="G89" s="91" t="str">
        <f>IFERROR(VLOOKUP($B89,'2b. Staff Data (Casual)'!$A:$K,9,0),"")</f>
        <v/>
      </c>
      <c r="H89" s="91" t="str">
        <f>IFERROR(VLOOKUP($B89,'2b. Staff Data (Casual)'!$A:$K,10,0),"")</f>
        <v/>
      </c>
      <c r="I89" s="91" t="str">
        <f>IFERROR(VLOOKUP($B89,'2b. Staff Data (Casual)'!$A:$K,11,0),"")</f>
        <v/>
      </c>
      <c r="J89" s="57" t="s">
        <v>1</v>
      </c>
      <c r="K89" s="57"/>
      <c r="L89" s="57"/>
      <c r="M89" s="57"/>
      <c r="N89" s="106">
        <f>M89/'1. Your Institution'!$B$9</f>
        <v>0</v>
      </c>
      <c r="O89" s="97">
        <f t="shared" si="5"/>
        <v>0</v>
      </c>
      <c r="P89" s="31" t="str">
        <f>IF(O89&gt;'1. Your Institution'!$B$9,"This casual staff member has exceeded the limit of total annual work hours. Please check that the data are correct.",IF(O89&lt;'1. Your Institution'!$B$9,"",IF(O89="","")))</f>
        <v/>
      </c>
      <c r="Q89" s="57"/>
    </row>
    <row r="90" spans="1:17" x14ac:dyDescent="0.25">
      <c r="A90" s="96" t="str">
        <f t="shared" si="4"/>
        <v/>
      </c>
      <c r="B90" s="57"/>
      <c r="C90" s="91" t="str">
        <f>IFERROR(VLOOKUP($B90,'2b. Staff Data (Casual)'!$A:$K,5,0),"")</f>
        <v/>
      </c>
      <c r="D90" s="91" t="str">
        <f>IFERROR(VLOOKUP($B90,'2b. Staff Data (Casual)'!$A:$K,6,0),"")</f>
        <v/>
      </c>
      <c r="E90" s="91" t="str">
        <f>IFERROR(VLOOKUP($B90,'2b. Staff Data (Casual)'!$A:$K,7,0),"")</f>
        <v/>
      </c>
      <c r="F90" s="91" t="str">
        <f>IFERROR(VLOOKUP($B90,'2b. Staff Data (Casual)'!$A:$K,8,0),"")</f>
        <v/>
      </c>
      <c r="G90" s="91" t="str">
        <f>IFERROR(VLOOKUP($B90,'2b. Staff Data (Casual)'!$A:$K,9,0),"")</f>
        <v/>
      </c>
      <c r="H90" s="91" t="str">
        <f>IFERROR(VLOOKUP($B90,'2b. Staff Data (Casual)'!$A:$K,10,0),"")</f>
        <v/>
      </c>
      <c r="I90" s="91" t="str">
        <f>IFERROR(VLOOKUP($B90,'2b. Staff Data (Casual)'!$A:$K,11,0),"")</f>
        <v/>
      </c>
      <c r="J90" s="57" t="s">
        <v>1</v>
      </c>
      <c r="K90" s="57"/>
      <c r="L90" s="57"/>
      <c r="M90" s="57"/>
      <c r="N90" s="106">
        <f>M90/'1. Your Institution'!$B$9</f>
        <v>0</v>
      </c>
      <c r="O90" s="97">
        <f t="shared" si="5"/>
        <v>0</v>
      </c>
      <c r="P90" s="31" t="str">
        <f>IF(O90&gt;'1. Your Institution'!$B$9,"This casual staff member has exceeded the limit of total annual work hours. Please check that the data are correct.",IF(O90&lt;'1. Your Institution'!$B$9,"",IF(O90="","")))</f>
        <v/>
      </c>
      <c r="Q90" s="57"/>
    </row>
    <row r="91" spans="1:17" x14ac:dyDescent="0.25">
      <c r="A91" s="96" t="str">
        <f t="shared" si="4"/>
        <v/>
      </c>
      <c r="B91" s="57"/>
      <c r="C91" s="91" t="str">
        <f>IFERROR(VLOOKUP($B91,'2b. Staff Data (Casual)'!$A:$K,5,0),"")</f>
        <v/>
      </c>
      <c r="D91" s="91" t="str">
        <f>IFERROR(VLOOKUP($B91,'2b. Staff Data (Casual)'!$A:$K,6,0),"")</f>
        <v/>
      </c>
      <c r="E91" s="91" t="str">
        <f>IFERROR(VLOOKUP($B91,'2b. Staff Data (Casual)'!$A:$K,7,0),"")</f>
        <v/>
      </c>
      <c r="F91" s="91" t="str">
        <f>IFERROR(VLOOKUP($B91,'2b. Staff Data (Casual)'!$A:$K,8,0),"")</f>
        <v/>
      </c>
      <c r="G91" s="91" t="str">
        <f>IFERROR(VLOOKUP($B91,'2b. Staff Data (Casual)'!$A:$K,9,0),"")</f>
        <v/>
      </c>
      <c r="H91" s="91" t="str">
        <f>IFERROR(VLOOKUP($B91,'2b. Staff Data (Casual)'!$A:$K,10,0),"")</f>
        <v/>
      </c>
      <c r="I91" s="91" t="str">
        <f>IFERROR(VLOOKUP($B91,'2b. Staff Data (Casual)'!$A:$K,11,0),"")</f>
        <v/>
      </c>
      <c r="J91" s="57" t="s">
        <v>1</v>
      </c>
      <c r="K91" s="57"/>
      <c r="L91" s="57"/>
      <c r="M91" s="57"/>
      <c r="N91" s="106">
        <f>M91/'1. Your Institution'!$B$9</f>
        <v>0</v>
      </c>
      <c r="O91" s="97">
        <f t="shared" si="5"/>
        <v>0</v>
      </c>
      <c r="P91" s="31" t="str">
        <f>IF(O91&gt;'1. Your Institution'!$B$9,"This casual staff member has exceeded the limit of total annual work hours. Please check that the data are correct.",IF(O91&lt;'1. Your Institution'!$B$9,"",IF(O91="","")))</f>
        <v/>
      </c>
      <c r="Q91" s="57"/>
    </row>
    <row r="92" spans="1:17" x14ac:dyDescent="0.25">
      <c r="A92" s="96" t="str">
        <f t="shared" si="4"/>
        <v/>
      </c>
      <c r="B92" s="57"/>
      <c r="C92" s="91" t="str">
        <f>IFERROR(VLOOKUP($B92,'2b. Staff Data (Casual)'!$A:$K,5,0),"")</f>
        <v/>
      </c>
      <c r="D92" s="91" t="str">
        <f>IFERROR(VLOOKUP($B92,'2b. Staff Data (Casual)'!$A:$K,6,0),"")</f>
        <v/>
      </c>
      <c r="E92" s="91" t="str">
        <f>IFERROR(VLOOKUP($B92,'2b. Staff Data (Casual)'!$A:$K,7,0),"")</f>
        <v/>
      </c>
      <c r="F92" s="91" t="str">
        <f>IFERROR(VLOOKUP($B92,'2b. Staff Data (Casual)'!$A:$K,8,0),"")</f>
        <v/>
      </c>
      <c r="G92" s="91" t="str">
        <f>IFERROR(VLOOKUP($B92,'2b. Staff Data (Casual)'!$A:$K,9,0),"")</f>
        <v/>
      </c>
      <c r="H92" s="91" t="str">
        <f>IFERROR(VLOOKUP($B92,'2b. Staff Data (Casual)'!$A:$K,10,0),"")</f>
        <v/>
      </c>
      <c r="I92" s="91" t="str">
        <f>IFERROR(VLOOKUP($B92,'2b. Staff Data (Casual)'!$A:$K,11,0),"")</f>
        <v/>
      </c>
      <c r="J92" s="57" t="s">
        <v>1</v>
      </c>
      <c r="K92" s="57"/>
      <c r="L92" s="57"/>
      <c r="M92" s="57"/>
      <c r="N92" s="106">
        <f>M92/'1. Your Institution'!$B$9</f>
        <v>0</v>
      </c>
      <c r="O92" s="97">
        <f t="shared" si="5"/>
        <v>0</v>
      </c>
      <c r="P92" s="31" t="str">
        <f>IF(O92&gt;'1. Your Institution'!$B$9,"This casual staff member has exceeded the limit of total annual work hours. Please check that the data are correct.",IF(O92&lt;'1. Your Institution'!$B$9,"",IF(O92="","")))</f>
        <v/>
      </c>
      <c r="Q92" s="57"/>
    </row>
    <row r="93" spans="1:17" x14ac:dyDescent="0.25">
      <c r="A93" s="96" t="str">
        <f t="shared" si="4"/>
        <v/>
      </c>
      <c r="B93" s="57"/>
      <c r="C93" s="91" t="str">
        <f>IFERROR(VLOOKUP($B93,'2b. Staff Data (Casual)'!$A:$K,5,0),"")</f>
        <v/>
      </c>
      <c r="D93" s="91" t="str">
        <f>IFERROR(VLOOKUP($B93,'2b. Staff Data (Casual)'!$A:$K,6,0),"")</f>
        <v/>
      </c>
      <c r="E93" s="91" t="str">
        <f>IFERROR(VLOOKUP($B93,'2b. Staff Data (Casual)'!$A:$K,7,0),"")</f>
        <v/>
      </c>
      <c r="F93" s="91" t="str">
        <f>IFERROR(VLOOKUP($B93,'2b. Staff Data (Casual)'!$A:$K,8,0),"")</f>
        <v/>
      </c>
      <c r="G93" s="91" t="str">
        <f>IFERROR(VLOOKUP($B93,'2b. Staff Data (Casual)'!$A:$K,9,0),"")</f>
        <v/>
      </c>
      <c r="H93" s="91" t="str">
        <f>IFERROR(VLOOKUP($B93,'2b. Staff Data (Casual)'!$A:$K,10,0),"")</f>
        <v/>
      </c>
      <c r="I93" s="91" t="str">
        <f>IFERROR(VLOOKUP($B93,'2b. Staff Data (Casual)'!$A:$K,11,0),"")</f>
        <v/>
      </c>
      <c r="J93" s="57" t="s">
        <v>1</v>
      </c>
      <c r="K93" s="57"/>
      <c r="L93" s="57"/>
      <c r="M93" s="57"/>
      <c r="N93" s="106">
        <f>M93/'1. Your Institution'!$B$9</f>
        <v>0</v>
      </c>
      <c r="O93" s="97">
        <f t="shared" si="5"/>
        <v>0</v>
      </c>
      <c r="P93" s="31" t="str">
        <f>IF(O93&gt;'1. Your Institution'!$B$9,"This casual staff member has exceeded the limit of total annual work hours. Please check that the data are correct.",IF(O93&lt;'1. Your Institution'!$B$9,"",IF(O93="","")))</f>
        <v/>
      </c>
      <c r="Q93" s="57"/>
    </row>
    <row r="94" spans="1:17" x14ac:dyDescent="0.25">
      <c r="A94" s="96" t="str">
        <f t="shared" si="4"/>
        <v/>
      </c>
      <c r="B94" s="57"/>
      <c r="C94" s="91" t="str">
        <f>IFERROR(VLOOKUP($B94,'2b. Staff Data (Casual)'!$A:$K,5,0),"")</f>
        <v/>
      </c>
      <c r="D94" s="91" t="str">
        <f>IFERROR(VLOOKUP($B94,'2b. Staff Data (Casual)'!$A:$K,6,0),"")</f>
        <v/>
      </c>
      <c r="E94" s="91" t="str">
        <f>IFERROR(VLOOKUP($B94,'2b. Staff Data (Casual)'!$A:$K,7,0),"")</f>
        <v/>
      </c>
      <c r="F94" s="91" t="str">
        <f>IFERROR(VLOOKUP($B94,'2b. Staff Data (Casual)'!$A:$K,8,0),"")</f>
        <v/>
      </c>
      <c r="G94" s="91" t="str">
        <f>IFERROR(VLOOKUP($B94,'2b. Staff Data (Casual)'!$A:$K,9,0),"")</f>
        <v/>
      </c>
      <c r="H94" s="91" t="str">
        <f>IFERROR(VLOOKUP($B94,'2b. Staff Data (Casual)'!$A:$K,10,0),"")</f>
        <v/>
      </c>
      <c r="I94" s="91" t="str">
        <f>IFERROR(VLOOKUP($B94,'2b. Staff Data (Casual)'!$A:$K,11,0),"")</f>
        <v/>
      </c>
      <c r="J94" s="57" t="s">
        <v>1</v>
      </c>
      <c r="K94" s="57"/>
      <c r="L94" s="57"/>
      <c r="M94" s="57"/>
      <c r="N94" s="106">
        <f>M94/'1. Your Institution'!$B$9</f>
        <v>0</v>
      </c>
      <c r="O94" s="97">
        <f t="shared" si="5"/>
        <v>0</v>
      </c>
      <c r="P94" s="31" t="str">
        <f>IF(O94&gt;'1. Your Institution'!$B$9,"This casual staff member has exceeded the limit of total annual work hours. Please check that the data are correct.",IF(O94&lt;'1. Your Institution'!$B$9,"",IF(O94="","")))</f>
        <v/>
      </c>
      <c r="Q94" s="57"/>
    </row>
    <row r="95" spans="1:17" x14ac:dyDescent="0.25">
      <c r="A95" s="96" t="str">
        <f t="shared" si="4"/>
        <v/>
      </c>
      <c r="B95" s="57"/>
      <c r="C95" s="91" t="str">
        <f>IFERROR(VLOOKUP($B95,'2b. Staff Data (Casual)'!$A:$K,5,0),"")</f>
        <v/>
      </c>
      <c r="D95" s="91" t="str">
        <f>IFERROR(VLOOKUP($B95,'2b. Staff Data (Casual)'!$A:$K,6,0),"")</f>
        <v/>
      </c>
      <c r="E95" s="91" t="str">
        <f>IFERROR(VLOOKUP($B95,'2b. Staff Data (Casual)'!$A:$K,7,0),"")</f>
        <v/>
      </c>
      <c r="F95" s="91" t="str">
        <f>IFERROR(VLOOKUP($B95,'2b. Staff Data (Casual)'!$A:$K,8,0),"")</f>
        <v/>
      </c>
      <c r="G95" s="91" t="str">
        <f>IFERROR(VLOOKUP($B95,'2b. Staff Data (Casual)'!$A:$K,9,0),"")</f>
        <v/>
      </c>
      <c r="H95" s="91" t="str">
        <f>IFERROR(VLOOKUP($B95,'2b. Staff Data (Casual)'!$A:$K,10,0),"")</f>
        <v/>
      </c>
      <c r="I95" s="91" t="str">
        <f>IFERROR(VLOOKUP($B95,'2b. Staff Data (Casual)'!$A:$K,11,0),"")</f>
        <v/>
      </c>
      <c r="J95" s="57" t="s">
        <v>1</v>
      </c>
      <c r="K95" s="57"/>
      <c r="L95" s="57"/>
      <c r="M95" s="57"/>
      <c r="N95" s="106">
        <f>M95/'1. Your Institution'!$B$9</f>
        <v>0</v>
      </c>
      <c r="O95" s="97">
        <f t="shared" si="5"/>
        <v>0</v>
      </c>
      <c r="P95" s="31" t="str">
        <f>IF(O95&gt;'1. Your Institution'!$B$9,"This casual staff member has exceeded the limit of total annual work hours. Please check that the data are correct.",IF(O95&lt;'1. Your Institution'!$B$9,"",IF(O95="","")))</f>
        <v/>
      </c>
      <c r="Q95" s="57"/>
    </row>
    <row r="96" spans="1:17" x14ac:dyDescent="0.25">
      <c r="A96" s="96" t="str">
        <f t="shared" si="4"/>
        <v/>
      </c>
      <c r="B96" s="57"/>
      <c r="C96" s="91" t="str">
        <f>IFERROR(VLOOKUP($B96,'2b. Staff Data (Casual)'!$A:$K,5,0),"")</f>
        <v/>
      </c>
      <c r="D96" s="91" t="str">
        <f>IFERROR(VLOOKUP($B96,'2b. Staff Data (Casual)'!$A:$K,6,0),"")</f>
        <v/>
      </c>
      <c r="E96" s="91" t="str">
        <f>IFERROR(VLOOKUP($B96,'2b. Staff Data (Casual)'!$A:$K,7,0),"")</f>
        <v/>
      </c>
      <c r="F96" s="91" t="str">
        <f>IFERROR(VLOOKUP($B96,'2b. Staff Data (Casual)'!$A:$K,8,0),"")</f>
        <v/>
      </c>
      <c r="G96" s="91" t="str">
        <f>IFERROR(VLOOKUP($B96,'2b. Staff Data (Casual)'!$A:$K,9,0),"")</f>
        <v/>
      </c>
      <c r="H96" s="91" t="str">
        <f>IFERROR(VLOOKUP($B96,'2b. Staff Data (Casual)'!$A:$K,10,0),"")</f>
        <v/>
      </c>
      <c r="I96" s="91" t="str">
        <f>IFERROR(VLOOKUP($B96,'2b. Staff Data (Casual)'!$A:$K,11,0),"")</f>
        <v/>
      </c>
      <c r="J96" s="57" t="s">
        <v>1</v>
      </c>
      <c r="K96" s="57"/>
      <c r="L96" s="57"/>
      <c r="M96" s="57"/>
      <c r="N96" s="106">
        <f>M96/'1. Your Institution'!$B$9</f>
        <v>0</v>
      </c>
      <c r="O96" s="97">
        <f t="shared" si="5"/>
        <v>0</v>
      </c>
      <c r="P96" s="31" t="str">
        <f>IF(O96&gt;'1. Your Institution'!$B$9,"This casual staff member has exceeded the limit of total annual work hours. Please check that the data are correct.",IF(O96&lt;'1. Your Institution'!$B$9,"",IF(O96="","")))</f>
        <v/>
      </c>
      <c r="Q96" s="57"/>
    </row>
    <row r="97" spans="1:17" x14ac:dyDescent="0.25">
      <c r="A97" s="96" t="str">
        <f t="shared" si="4"/>
        <v/>
      </c>
      <c r="B97" s="57"/>
      <c r="C97" s="91" t="str">
        <f>IFERROR(VLOOKUP($B97,'2b. Staff Data (Casual)'!$A:$K,5,0),"")</f>
        <v/>
      </c>
      <c r="D97" s="91" t="str">
        <f>IFERROR(VLOOKUP($B97,'2b. Staff Data (Casual)'!$A:$K,6,0),"")</f>
        <v/>
      </c>
      <c r="E97" s="91" t="str">
        <f>IFERROR(VLOOKUP($B97,'2b. Staff Data (Casual)'!$A:$K,7,0),"")</f>
        <v/>
      </c>
      <c r="F97" s="91" t="str">
        <f>IFERROR(VLOOKUP($B97,'2b. Staff Data (Casual)'!$A:$K,8,0),"")</f>
        <v/>
      </c>
      <c r="G97" s="91" t="str">
        <f>IFERROR(VLOOKUP($B97,'2b. Staff Data (Casual)'!$A:$K,9,0),"")</f>
        <v/>
      </c>
      <c r="H97" s="91" t="str">
        <f>IFERROR(VLOOKUP($B97,'2b. Staff Data (Casual)'!$A:$K,10,0),"")</f>
        <v/>
      </c>
      <c r="I97" s="91" t="str">
        <f>IFERROR(VLOOKUP($B97,'2b. Staff Data (Casual)'!$A:$K,11,0),"")</f>
        <v/>
      </c>
      <c r="J97" s="57" t="s">
        <v>1</v>
      </c>
      <c r="K97" s="57"/>
      <c r="L97" s="57"/>
      <c r="M97" s="57"/>
      <c r="N97" s="106">
        <f>M97/'1. Your Institution'!$B$9</f>
        <v>0</v>
      </c>
      <c r="O97" s="97">
        <f t="shared" si="5"/>
        <v>0</v>
      </c>
      <c r="P97" s="31" t="str">
        <f>IF(O97&gt;'1. Your Institution'!$B$9,"This casual staff member has exceeded the limit of total annual work hours. Please check that the data are correct.",IF(O97&lt;'1. Your Institution'!$B$9,"",IF(O97="","")))</f>
        <v/>
      </c>
      <c r="Q97" s="57"/>
    </row>
    <row r="98" spans="1:17" x14ac:dyDescent="0.25">
      <c r="A98" s="96" t="str">
        <f t="shared" si="4"/>
        <v/>
      </c>
      <c r="B98" s="57"/>
      <c r="C98" s="91" t="str">
        <f>IFERROR(VLOOKUP($B98,'2b. Staff Data (Casual)'!$A:$K,5,0),"")</f>
        <v/>
      </c>
      <c r="D98" s="91" t="str">
        <f>IFERROR(VLOOKUP($B98,'2b. Staff Data (Casual)'!$A:$K,6,0),"")</f>
        <v/>
      </c>
      <c r="E98" s="91" t="str">
        <f>IFERROR(VLOOKUP($B98,'2b. Staff Data (Casual)'!$A:$K,7,0),"")</f>
        <v/>
      </c>
      <c r="F98" s="91" t="str">
        <f>IFERROR(VLOOKUP($B98,'2b. Staff Data (Casual)'!$A:$K,8,0),"")</f>
        <v/>
      </c>
      <c r="G98" s="91" t="str">
        <f>IFERROR(VLOOKUP($B98,'2b. Staff Data (Casual)'!$A:$K,9,0),"")</f>
        <v/>
      </c>
      <c r="H98" s="91" t="str">
        <f>IFERROR(VLOOKUP($B98,'2b. Staff Data (Casual)'!$A:$K,10,0),"")</f>
        <v/>
      </c>
      <c r="I98" s="91" t="str">
        <f>IFERROR(VLOOKUP($B98,'2b. Staff Data (Casual)'!$A:$K,11,0),"")</f>
        <v/>
      </c>
      <c r="J98" s="57" t="s">
        <v>1</v>
      </c>
      <c r="K98" s="57"/>
      <c r="L98" s="57"/>
      <c r="M98" s="57"/>
      <c r="N98" s="106">
        <f>M98/'1. Your Institution'!$B$9</f>
        <v>0</v>
      </c>
      <c r="O98" s="97">
        <f t="shared" si="5"/>
        <v>0</v>
      </c>
      <c r="P98" s="31" t="str">
        <f>IF(O98&gt;'1. Your Institution'!$B$9,"This casual staff member has exceeded the limit of total annual work hours. Please check that the data are correct.",IF(O98&lt;'1. Your Institution'!$B$9,"",IF(O98="","")))</f>
        <v/>
      </c>
      <c r="Q98" s="57"/>
    </row>
    <row r="99" spans="1:17" x14ac:dyDescent="0.25">
      <c r="A99" s="96" t="str">
        <f t="shared" si="4"/>
        <v/>
      </c>
      <c r="B99" s="57"/>
      <c r="C99" s="91" t="str">
        <f>IFERROR(VLOOKUP($B99,'2b. Staff Data (Casual)'!$A:$K,5,0),"")</f>
        <v/>
      </c>
      <c r="D99" s="91" t="str">
        <f>IFERROR(VLOOKUP($B99,'2b. Staff Data (Casual)'!$A:$K,6,0),"")</f>
        <v/>
      </c>
      <c r="E99" s="91" t="str">
        <f>IFERROR(VLOOKUP($B99,'2b. Staff Data (Casual)'!$A:$K,7,0),"")</f>
        <v/>
      </c>
      <c r="F99" s="91" t="str">
        <f>IFERROR(VLOOKUP($B99,'2b. Staff Data (Casual)'!$A:$K,8,0),"")</f>
        <v/>
      </c>
      <c r="G99" s="91" t="str">
        <f>IFERROR(VLOOKUP($B99,'2b. Staff Data (Casual)'!$A:$K,9,0),"")</f>
        <v/>
      </c>
      <c r="H99" s="91" t="str">
        <f>IFERROR(VLOOKUP($B99,'2b. Staff Data (Casual)'!$A:$K,10,0),"")</f>
        <v/>
      </c>
      <c r="I99" s="91" t="str">
        <f>IFERROR(VLOOKUP($B99,'2b. Staff Data (Casual)'!$A:$K,11,0),"")</f>
        <v/>
      </c>
      <c r="J99" s="57" t="s">
        <v>1</v>
      </c>
      <c r="K99" s="57"/>
      <c r="L99" s="57"/>
      <c r="M99" s="57"/>
      <c r="N99" s="106">
        <f>M99/'1. Your Institution'!$B$9</f>
        <v>0</v>
      </c>
      <c r="O99" s="97">
        <f t="shared" si="5"/>
        <v>0</v>
      </c>
      <c r="P99" s="31" t="str">
        <f>IF(O99&gt;'1. Your Institution'!$B$9,"This casual staff member has exceeded the limit of total annual work hours. Please check that the data are correct.",IF(O99&lt;'1. Your Institution'!$B$9,"",IF(O99="","")))</f>
        <v/>
      </c>
      <c r="Q99" s="57"/>
    </row>
    <row r="100" spans="1:17" x14ac:dyDescent="0.25">
      <c r="A100" s="96" t="str">
        <f t="shared" si="4"/>
        <v/>
      </c>
      <c r="B100" s="57"/>
      <c r="C100" s="91" t="str">
        <f>IFERROR(VLOOKUP($B100,'2b. Staff Data (Casual)'!$A:$K,5,0),"")</f>
        <v/>
      </c>
      <c r="D100" s="91" t="str">
        <f>IFERROR(VLOOKUP($B100,'2b. Staff Data (Casual)'!$A:$K,6,0),"")</f>
        <v/>
      </c>
      <c r="E100" s="91" t="str">
        <f>IFERROR(VLOOKUP($B100,'2b. Staff Data (Casual)'!$A:$K,7,0),"")</f>
        <v/>
      </c>
      <c r="F100" s="91" t="str">
        <f>IFERROR(VLOOKUP($B100,'2b. Staff Data (Casual)'!$A:$K,8,0),"")</f>
        <v/>
      </c>
      <c r="G100" s="91" t="str">
        <f>IFERROR(VLOOKUP($B100,'2b. Staff Data (Casual)'!$A:$K,9,0),"")</f>
        <v/>
      </c>
      <c r="H100" s="91" t="str">
        <f>IFERROR(VLOOKUP($B100,'2b. Staff Data (Casual)'!$A:$K,10,0),"")</f>
        <v/>
      </c>
      <c r="I100" s="91" t="str">
        <f>IFERROR(VLOOKUP($B100,'2b. Staff Data (Casual)'!$A:$K,11,0),"")</f>
        <v/>
      </c>
      <c r="J100" s="57" t="s">
        <v>1</v>
      </c>
      <c r="K100" s="57"/>
      <c r="L100" s="57"/>
      <c r="M100" s="57"/>
      <c r="N100" s="106">
        <f>M100/'1. Your Institution'!$B$9</f>
        <v>0</v>
      </c>
      <c r="O100" s="97">
        <f t="shared" si="5"/>
        <v>0</v>
      </c>
      <c r="P100" s="31" t="str">
        <f>IF(O100&gt;'1. Your Institution'!$B$9,"This casual staff member has exceeded the limit of total annual work hours. Please check that the data are correct.",IF(O100&lt;'1. Your Institution'!$B$9,"",IF(O100="","")))</f>
        <v/>
      </c>
      <c r="Q100" s="57"/>
    </row>
    <row r="101" spans="1:17" x14ac:dyDescent="0.25">
      <c r="A101" s="96" t="str">
        <f t="shared" si="4"/>
        <v/>
      </c>
      <c r="B101" s="57"/>
      <c r="C101" s="91" t="str">
        <f>IFERROR(VLOOKUP($B101,'2b. Staff Data (Casual)'!$A:$K,5,0),"")</f>
        <v/>
      </c>
      <c r="D101" s="91" t="str">
        <f>IFERROR(VLOOKUP($B101,'2b. Staff Data (Casual)'!$A:$K,6,0),"")</f>
        <v/>
      </c>
      <c r="E101" s="91" t="str">
        <f>IFERROR(VLOOKUP($B101,'2b. Staff Data (Casual)'!$A:$K,7,0),"")</f>
        <v/>
      </c>
      <c r="F101" s="91" t="str">
        <f>IFERROR(VLOOKUP($B101,'2b. Staff Data (Casual)'!$A:$K,8,0),"")</f>
        <v/>
      </c>
      <c r="G101" s="91" t="str">
        <f>IFERROR(VLOOKUP($B101,'2b. Staff Data (Casual)'!$A:$K,9,0),"")</f>
        <v/>
      </c>
      <c r="H101" s="91" t="str">
        <f>IFERROR(VLOOKUP($B101,'2b. Staff Data (Casual)'!$A:$K,10,0),"")</f>
        <v/>
      </c>
      <c r="I101" s="91" t="str">
        <f>IFERROR(VLOOKUP($B101,'2b. Staff Data (Casual)'!$A:$K,11,0),"")</f>
        <v/>
      </c>
      <c r="J101" s="57" t="s">
        <v>1</v>
      </c>
      <c r="K101" s="57"/>
      <c r="L101" s="57"/>
      <c r="M101" s="57"/>
      <c r="N101" s="106">
        <f>M101/'1. Your Institution'!$B$9</f>
        <v>0</v>
      </c>
      <c r="O101" s="97">
        <f t="shared" si="5"/>
        <v>0</v>
      </c>
      <c r="P101" s="31" t="str">
        <f>IF(O101&gt;'1. Your Institution'!$B$9,"This casual staff member has exceeded the limit of total annual work hours. Please check that the data are correct.",IF(O101&lt;'1. Your Institution'!$B$9,"",IF(O101="","")))</f>
        <v/>
      </c>
      <c r="Q101" s="57"/>
    </row>
    <row r="102" spans="1:17" x14ac:dyDescent="0.25">
      <c r="A102" s="96" t="str">
        <f t="shared" si="4"/>
        <v/>
      </c>
      <c r="B102" s="57"/>
      <c r="C102" s="91" t="str">
        <f>IFERROR(VLOOKUP($B102,'2b. Staff Data (Casual)'!$A:$K,5,0),"")</f>
        <v/>
      </c>
      <c r="D102" s="91" t="str">
        <f>IFERROR(VLOOKUP($B102,'2b. Staff Data (Casual)'!$A:$K,6,0),"")</f>
        <v/>
      </c>
      <c r="E102" s="91" t="str">
        <f>IFERROR(VLOOKUP($B102,'2b. Staff Data (Casual)'!$A:$K,7,0),"")</f>
        <v/>
      </c>
      <c r="F102" s="91" t="str">
        <f>IFERROR(VLOOKUP($B102,'2b. Staff Data (Casual)'!$A:$K,8,0),"")</f>
        <v/>
      </c>
      <c r="G102" s="91" t="str">
        <f>IFERROR(VLOOKUP($B102,'2b. Staff Data (Casual)'!$A:$K,9,0),"")</f>
        <v/>
      </c>
      <c r="H102" s="91" t="str">
        <f>IFERROR(VLOOKUP($B102,'2b. Staff Data (Casual)'!$A:$K,10,0),"")</f>
        <v/>
      </c>
      <c r="I102" s="91" t="str">
        <f>IFERROR(VLOOKUP($B102,'2b. Staff Data (Casual)'!$A:$K,11,0),"")</f>
        <v/>
      </c>
      <c r="J102" s="57" t="s">
        <v>1</v>
      </c>
      <c r="K102" s="57"/>
      <c r="L102" s="57"/>
      <c r="M102" s="57"/>
      <c r="N102" s="106">
        <f>M102/'1. Your Institution'!$B$9</f>
        <v>0</v>
      </c>
      <c r="O102" s="97">
        <f t="shared" si="5"/>
        <v>0</v>
      </c>
      <c r="P102" s="31" t="str">
        <f>IF(O102&gt;'1. Your Institution'!$B$9,"This casual staff member has exceeded the limit of total annual work hours. Please check that the data are correct.",IF(O102&lt;'1. Your Institution'!$B$9,"",IF(O102="","")))</f>
        <v/>
      </c>
      <c r="Q102" s="57"/>
    </row>
    <row r="103" spans="1:17" x14ac:dyDescent="0.25">
      <c r="A103" s="96" t="str">
        <f t="shared" si="4"/>
        <v/>
      </c>
      <c r="B103" s="57"/>
      <c r="C103" s="91" t="str">
        <f>IFERROR(VLOOKUP($B103,'2b. Staff Data (Casual)'!$A:$K,5,0),"")</f>
        <v/>
      </c>
      <c r="D103" s="91" t="str">
        <f>IFERROR(VLOOKUP($B103,'2b. Staff Data (Casual)'!$A:$K,6,0),"")</f>
        <v/>
      </c>
      <c r="E103" s="91" t="str">
        <f>IFERROR(VLOOKUP($B103,'2b. Staff Data (Casual)'!$A:$K,7,0),"")</f>
        <v/>
      </c>
      <c r="F103" s="91" t="str">
        <f>IFERROR(VLOOKUP($B103,'2b. Staff Data (Casual)'!$A:$K,8,0),"")</f>
        <v/>
      </c>
      <c r="G103" s="91" t="str">
        <f>IFERROR(VLOOKUP($B103,'2b. Staff Data (Casual)'!$A:$K,9,0),"")</f>
        <v/>
      </c>
      <c r="H103" s="91" t="str">
        <f>IFERROR(VLOOKUP($B103,'2b. Staff Data (Casual)'!$A:$K,10,0),"")</f>
        <v/>
      </c>
      <c r="I103" s="91" t="str">
        <f>IFERROR(VLOOKUP($B103,'2b. Staff Data (Casual)'!$A:$K,11,0),"")</f>
        <v/>
      </c>
      <c r="J103" s="57" t="s">
        <v>1</v>
      </c>
      <c r="K103" s="57"/>
      <c r="L103" s="57"/>
      <c r="M103" s="57"/>
      <c r="N103" s="106">
        <f>M103/'1. Your Institution'!$B$9</f>
        <v>0</v>
      </c>
      <c r="O103" s="97">
        <f t="shared" si="5"/>
        <v>0</v>
      </c>
      <c r="P103" s="31" t="str">
        <f>IF(O103&gt;'1. Your Institution'!$B$9,"This casual staff member has exceeded the limit of total annual work hours. Please check that the data are correct.",IF(O103&lt;'1. Your Institution'!$B$9,"",IF(O103="","")))</f>
        <v/>
      </c>
      <c r="Q103" s="57"/>
    </row>
    <row r="104" spans="1:17" x14ac:dyDescent="0.25">
      <c r="A104" s="96" t="str">
        <f t="shared" si="4"/>
        <v/>
      </c>
      <c r="B104" s="57"/>
      <c r="C104" s="91" t="str">
        <f>IFERROR(VLOOKUP($B104,'2b. Staff Data (Casual)'!$A:$K,5,0),"")</f>
        <v/>
      </c>
      <c r="D104" s="91" t="str">
        <f>IFERROR(VLOOKUP($B104,'2b. Staff Data (Casual)'!$A:$K,6,0),"")</f>
        <v/>
      </c>
      <c r="E104" s="91" t="str">
        <f>IFERROR(VLOOKUP($B104,'2b. Staff Data (Casual)'!$A:$K,7,0),"")</f>
        <v/>
      </c>
      <c r="F104" s="91" t="str">
        <f>IFERROR(VLOOKUP($B104,'2b. Staff Data (Casual)'!$A:$K,8,0),"")</f>
        <v/>
      </c>
      <c r="G104" s="91" t="str">
        <f>IFERROR(VLOOKUP($B104,'2b. Staff Data (Casual)'!$A:$K,9,0),"")</f>
        <v/>
      </c>
      <c r="H104" s="91" t="str">
        <f>IFERROR(VLOOKUP($B104,'2b. Staff Data (Casual)'!$A:$K,10,0),"")</f>
        <v/>
      </c>
      <c r="I104" s="91" t="str">
        <f>IFERROR(VLOOKUP($B104,'2b. Staff Data (Casual)'!$A:$K,11,0),"")</f>
        <v/>
      </c>
      <c r="J104" s="57" t="s">
        <v>1</v>
      </c>
      <c r="K104" s="57"/>
      <c r="L104" s="57"/>
      <c r="M104" s="57"/>
      <c r="N104" s="106">
        <f>M104/'1. Your Institution'!$B$9</f>
        <v>0</v>
      </c>
      <c r="O104" s="97">
        <f t="shared" si="5"/>
        <v>0</v>
      </c>
      <c r="P104" s="31" t="str">
        <f>IF(O104&gt;'1. Your Institution'!$B$9,"This casual staff member has exceeded the limit of total annual work hours. Please check that the data are correct.",IF(O104&lt;'1. Your Institution'!$B$9,"",IF(O104="","")))</f>
        <v/>
      </c>
      <c r="Q104" s="57"/>
    </row>
    <row r="105" spans="1:17" x14ac:dyDescent="0.25">
      <c r="A105" s="96" t="str">
        <f t="shared" si="4"/>
        <v/>
      </c>
      <c r="B105" s="57"/>
      <c r="C105" s="91" t="str">
        <f>IFERROR(VLOOKUP($B105,'2b. Staff Data (Casual)'!$A:$K,5,0),"")</f>
        <v/>
      </c>
      <c r="D105" s="91" t="str">
        <f>IFERROR(VLOOKUP($B105,'2b. Staff Data (Casual)'!$A:$K,6,0),"")</f>
        <v/>
      </c>
      <c r="E105" s="91" t="str">
        <f>IFERROR(VLOOKUP($B105,'2b. Staff Data (Casual)'!$A:$K,7,0),"")</f>
        <v/>
      </c>
      <c r="F105" s="91" t="str">
        <f>IFERROR(VLOOKUP($B105,'2b. Staff Data (Casual)'!$A:$K,8,0),"")</f>
        <v/>
      </c>
      <c r="G105" s="91" t="str">
        <f>IFERROR(VLOOKUP($B105,'2b. Staff Data (Casual)'!$A:$K,9,0),"")</f>
        <v/>
      </c>
      <c r="H105" s="91" t="str">
        <f>IFERROR(VLOOKUP($B105,'2b. Staff Data (Casual)'!$A:$K,10,0),"")</f>
        <v/>
      </c>
      <c r="I105" s="91" t="str">
        <f>IFERROR(VLOOKUP($B105,'2b. Staff Data (Casual)'!$A:$K,11,0),"")</f>
        <v/>
      </c>
      <c r="J105" s="57" t="s">
        <v>1</v>
      </c>
      <c r="K105" s="57"/>
      <c r="L105" s="57"/>
      <c r="M105" s="57"/>
      <c r="N105" s="106">
        <f>M105/'1. Your Institution'!$B$9</f>
        <v>0</v>
      </c>
      <c r="O105" s="97">
        <f t="shared" si="5"/>
        <v>0</v>
      </c>
      <c r="P105" s="31" t="str">
        <f>IF(O105&gt;'1. Your Institution'!$B$9,"This casual staff member has exceeded the limit of total annual work hours. Please check that the data are correct.",IF(O105&lt;'1. Your Institution'!$B$9,"",IF(O105="","")))</f>
        <v/>
      </c>
      <c r="Q105" s="57"/>
    </row>
    <row r="106" spans="1:17" x14ac:dyDescent="0.25">
      <c r="A106" s="96" t="str">
        <f t="shared" si="4"/>
        <v/>
      </c>
      <c r="B106" s="57"/>
      <c r="C106" s="91" t="str">
        <f>IFERROR(VLOOKUP($B106,'2b. Staff Data (Casual)'!$A:$K,5,0),"")</f>
        <v/>
      </c>
      <c r="D106" s="91" t="str">
        <f>IFERROR(VLOOKUP($B106,'2b. Staff Data (Casual)'!$A:$K,6,0),"")</f>
        <v/>
      </c>
      <c r="E106" s="91" t="str">
        <f>IFERROR(VLOOKUP($B106,'2b. Staff Data (Casual)'!$A:$K,7,0),"")</f>
        <v/>
      </c>
      <c r="F106" s="91" t="str">
        <f>IFERROR(VLOOKUP($B106,'2b. Staff Data (Casual)'!$A:$K,8,0),"")</f>
        <v/>
      </c>
      <c r="G106" s="91" t="str">
        <f>IFERROR(VLOOKUP($B106,'2b. Staff Data (Casual)'!$A:$K,9,0),"")</f>
        <v/>
      </c>
      <c r="H106" s="91" t="str">
        <f>IFERROR(VLOOKUP($B106,'2b. Staff Data (Casual)'!$A:$K,10,0),"")</f>
        <v/>
      </c>
      <c r="I106" s="91" t="str">
        <f>IFERROR(VLOOKUP($B106,'2b. Staff Data (Casual)'!$A:$K,11,0),"")</f>
        <v/>
      </c>
      <c r="J106" s="57" t="s">
        <v>1</v>
      </c>
      <c r="K106" s="57"/>
      <c r="L106" s="57"/>
      <c r="M106" s="57"/>
      <c r="N106" s="106">
        <f>M106/'1. Your Institution'!$B$9</f>
        <v>0</v>
      </c>
      <c r="O106" s="97">
        <f t="shared" ref="O106:O137" si="6">SUMIF(B:B,$B106,M:M)</f>
        <v>0</v>
      </c>
      <c r="P106" s="31" t="str">
        <f>IF(O106&gt;'1. Your Institution'!$B$9,"This casual staff member has exceeded the limit of total annual work hours. Please check that the data are correct.",IF(O106&lt;'1. Your Institution'!$B$9,"",IF(O106="","")))</f>
        <v/>
      </c>
      <c r="Q106" s="57"/>
    </row>
    <row r="107" spans="1:17" x14ac:dyDescent="0.25">
      <c r="A107" s="96" t="str">
        <f t="shared" si="4"/>
        <v/>
      </c>
      <c r="B107" s="57"/>
      <c r="C107" s="91" t="str">
        <f>IFERROR(VLOOKUP($B107,'2b. Staff Data (Casual)'!$A:$K,5,0),"")</f>
        <v/>
      </c>
      <c r="D107" s="91" t="str">
        <f>IFERROR(VLOOKUP($B107,'2b. Staff Data (Casual)'!$A:$K,6,0),"")</f>
        <v/>
      </c>
      <c r="E107" s="91" t="str">
        <f>IFERROR(VLOOKUP($B107,'2b. Staff Data (Casual)'!$A:$K,7,0),"")</f>
        <v/>
      </c>
      <c r="F107" s="91" t="str">
        <f>IFERROR(VLOOKUP($B107,'2b. Staff Data (Casual)'!$A:$K,8,0),"")</f>
        <v/>
      </c>
      <c r="G107" s="91" t="str">
        <f>IFERROR(VLOOKUP($B107,'2b. Staff Data (Casual)'!$A:$K,9,0),"")</f>
        <v/>
      </c>
      <c r="H107" s="91" t="str">
        <f>IFERROR(VLOOKUP($B107,'2b. Staff Data (Casual)'!$A:$K,10,0),"")</f>
        <v/>
      </c>
      <c r="I107" s="91" t="str">
        <f>IFERROR(VLOOKUP($B107,'2b. Staff Data (Casual)'!$A:$K,11,0),"")</f>
        <v/>
      </c>
      <c r="J107" s="57" t="s">
        <v>1</v>
      </c>
      <c r="K107" s="57"/>
      <c r="L107" s="57"/>
      <c r="M107" s="57"/>
      <c r="N107" s="106">
        <f>M107/'1. Your Institution'!$B$9</f>
        <v>0</v>
      </c>
      <c r="O107" s="97">
        <f t="shared" si="6"/>
        <v>0</v>
      </c>
      <c r="P107" s="31" t="str">
        <f>IF(O107&gt;'1. Your Institution'!$B$9,"This casual staff member has exceeded the limit of total annual work hours. Please check that the data are correct.",IF(O107&lt;'1. Your Institution'!$B$9,"",IF(O107="","")))</f>
        <v/>
      </c>
      <c r="Q107" s="57"/>
    </row>
    <row r="108" spans="1:17" x14ac:dyDescent="0.25">
      <c r="A108" s="96" t="str">
        <f t="shared" si="4"/>
        <v/>
      </c>
      <c r="B108" s="57"/>
      <c r="C108" s="91" t="str">
        <f>IFERROR(VLOOKUP($B108,'2b. Staff Data (Casual)'!$A:$K,5,0),"")</f>
        <v/>
      </c>
      <c r="D108" s="91" t="str">
        <f>IFERROR(VLOOKUP($B108,'2b. Staff Data (Casual)'!$A:$K,6,0),"")</f>
        <v/>
      </c>
      <c r="E108" s="91" t="str">
        <f>IFERROR(VLOOKUP($B108,'2b. Staff Data (Casual)'!$A:$K,7,0),"")</f>
        <v/>
      </c>
      <c r="F108" s="91" t="str">
        <f>IFERROR(VLOOKUP($B108,'2b. Staff Data (Casual)'!$A:$K,8,0),"")</f>
        <v/>
      </c>
      <c r="G108" s="91" t="str">
        <f>IFERROR(VLOOKUP($B108,'2b. Staff Data (Casual)'!$A:$K,9,0),"")</f>
        <v/>
      </c>
      <c r="H108" s="91" t="str">
        <f>IFERROR(VLOOKUP($B108,'2b. Staff Data (Casual)'!$A:$K,10,0),"")</f>
        <v/>
      </c>
      <c r="I108" s="91" t="str">
        <f>IFERROR(VLOOKUP($B108,'2b. Staff Data (Casual)'!$A:$K,11,0),"")</f>
        <v/>
      </c>
      <c r="J108" s="57" t="s">
        <v>1</v>
      </c>
      <c r="K108" s="57"/>
      <c r="L108" s="57"/>
      <c r="M108" s="57"/>
      <c r="N108" s="106">
        <f>M108/'1. Your Institution'!$B$9</f>
        <v>0</v>
      </c>
      <c r="O108" s="97">
        <f t="shared" si="6"/>
        <v>0</v>
      </c>
      <c r="P108" s="31" t="str">
        <f>IF(O108&gt;'1. Your Institution'!$B$9,"This casual staff member has exceeded the limit of total annual work hours. Please check that the data are correct.",IF(O108&lt;'1. Your Institution'!$B$9,"",IF(O108="","")))</f>
        <v/>
      </c>
      <c r="Q108" s="57"/>
    </row>
    <row r="109" spans="1:17" x14ac:dyDescent="0.25">
      <c r="A109" s="96" t="str">
        <f t="shared" si="4"/>
        <v/>
      </c>
      <c r="B109" s="57"/>
      <c r="C109" s="91" t="str">
        <f>IFERROR(VLOOKUP($B109,'2b. Staff Data (Casual)'!$A:$K,5,0),"")</f>
        <v/>
      </c>
      <c r="D109" s="91" t="str">
        <f>IFERROR(VLOOKUP($B109,'2b. Staff Data (Casual)'!$A:$K,6,0),"")</f>
        <v/>
      </c>
      <c r="E109" s="91" t="str">
        <f>IFERROR(VLOOKUP($B109,'2b. Staff Data (Casual)'!$A:$K,7,0),"")</f>
        <v/>
      </c>
      <c r="F109" s="91" t="str">
        <f>IFERROR(VLOOKUP($B109,'2b. Staff Data (Casual)'!$A:$K,8,0),"")</f>
        <v/>
      </c>
      <c r="G109" s="91" t="str">
        <f>IFERROR(VLOOKUP($B109,'2b. Staff Data (Casual)'!$A:$K,9,0),"")</f>
        <v/>
      </c>
      <c r="H109" s="91" t="str">
        <f>IFERROR(VLOOKUP($B109,'2b. Staff Data (Casual)'!$A:$K,10,0),"")</f>
        <v/>
      </c>
      <c r="I109" s="91" t="str">
        <f>IFERROR(VLOOKUP($B109,'2b. Staff Data (Casual)'!$A:$K,11,0),"")</f>
        <v/>
      </c>
      <c r="J109" s="57" t="s">
        <v>1</v>
      </c>
      <c r="K109" s="57"/>
      <c r="L109" s="57"/>
      <c r="M109" s="57"/>
      <c r="N109" s="106">
        <f>M109/'1. Your Institution'!$B$9</f>
        <v>0</v>
      </c>
      <c r="O109" s="97">
        <f t="shared" si="6"/>
        <v>0</v>
      </c>
      <c r="P109" s="31" t="str">
        <f>IF(O109&gt;'1. Your Institution'!$B$9,"This casual staff member has exceeded the limit of total annual work hours. Please check that the data are correct.",IF(O109&lt;'1. Your Institution'!$B$9,"",IF(O109="","")))</f>
        <v/>
      </c>
      <c r="Q109" s="57"/>
    </row>
    <row r="110" spans="1:17" x14ac:dyDescent="0.25">
      <c r="A110" s="96" t="str">
        <f t="shared" si="4"/>
        <v/>
      </c>
      <c r="B110" s="57"/>
      <c r="C110" s="91" t="str">
        <f>IFERROR(VLOOKUP($B110,'2b. Staff Data (Casual)'!$A:$K,5,0),"")</f>
        <v/>
      </c>
      <c r="D110" s="91" t="str">
        <f>IFERROR(VLOOKUP($B110,'2b. Staff Data (Casual)'!$A:$K,6,0),"")</f>
        <v/>
      </c>
      <c r="E110" s="91" t="str">
        <f>IFERROR(VLOOKUP($B110,'2b. Staff Data (Casual)'!$A:$K,7,0),"")</f>
        <v/>
      </c>
      <c r="F110" s="91" t="str">
        <f>IFERROR(VLOOKUP($B110,'2b. Staff Data (Casual)'!$A:$K,8,0),"")</f>
        <v/>
      </c>
      <c r="G110" s="91" t="str">
        <f>IFERROR(VLOOKUP($B110,'2b. Staff Data (Casual)'!$A:$K,9,0),"")</f>
        <v/>
      </c>
      <c r="H110" s="91" t="str">
        <f>IFERROR(VLOOKUP($B110,'2b. Staff Data (Casual)'!$A:$K,10,0),"")</f>
        <v/>
      </c>
      <c r="I110" s="91" t="str">
        <f>IFERROR(VLOOKUP($B110,'2b. Staff Data (Casual)'!$A:$K,11,0),"")</f>
        <v/>
      </c>
      <c r="J110" s="57" t="s">
        <v>1</v>
      </c>
      <c r="K110" s="57"/>
      <c r="L110" s="57"/>
      <c r="M110" s="57"/>
      <c r="N110" s="106">
        <f>M110/'1. Your Institution'!$B$9</f>
        <v>0</v>
      </c>
      <c r="O110" s="97">
        <f t="shared" si="6"/>
        <v>0</v>
      </c>
      <c r="P110" s="31" t="str">
        <f>IF(O110&gt;'1. Your Institution'!$B$9,"This casual staff member has exceeded the limit of total annual work hours. Please check that the data are correct.",IF(O110&lt;'1. Your Institution'!$B$9,"",IF(O110="","")))</f>
        <v/>
      </c>
      <c r="Q110" s="57"/>
    </row>
    <row r="111" spans="1:17" x14ac:dyDescent="0.25">
      <c r="A111" s="96" t="str">
        <f t="shared" si="4"/>
        <v/>
      </c>
      <c r="B111" s="57"/>
      <c r="C111" s="91" t="str">
        <f>IFERROR(VLOOKUP($B111,'2b. Staff Data (Casual)'!$A:$K,5,0),"")</f>
        <v/>
      </c>
      <c r="D111" s="91" t="str">
        <f>IFERROR(VLOOKUP($B111,'2b. Staff Data (Casual)'!$A:$K,6,0),"")</f>
        <v/>
      </c>
      <c r="E111" s="91" t="str">
        <f>IFERROR(VLOOKUP($B111,'2b. Staff Data (Casual)'!$A:$K,7,0),"")</f>
        <v/>
      </c>
      <c r="F111" s="91" t="str">
        <f>IFERROR(VLOOKUP($B111,'2b. Staff Data (Casual)'!$A:$K,8,0),"")</f>
        <v/>
      </c>
      <c r="G111" s="91" t="str">
        <f>IFERROR(VLOOKUP($B111,'2b. Staff Data (Casual)'!$A:$K,9,0),"")</f>
        <v/>
      </c>
      <c r="H111" s="91" t="str">
        <f>IFERROR(VLOOKUP($B111,'2b. Staff Data (Casual)'!$A:$K,10,0),"")</f>
        <v/>
      </c>
      <c r="I111" s="91" t="str">
        <f>IFERROR(VLOOKUP($B111,'2b. Staff Data (Casual)'!$A:$K,11,0),"")</f>
        <v/>
      </c>
      <c r="J111" s="57" t="s">
        <v>1</v>
      </c>
      <c r="K111" s="57"/>
      <c r="L111" s="57"/>
      <c r="M111" s="57"/>
      <c r="N111" s="106">
        <f>M111/'1. Your Institution'!$B$9</f>
        <v>0</v>
      </c>
      <c r="O111" s="97">
        <f t="shared" si="6"/>
        <v>0</v>
      </c>
      <c r="P111" s="31" t="str">
        <f>IF(O111&gt;'1. Your Institution'!$B$9,"This casual staff member has exceeded the limit of total annual work hours. Please check that the data are correct.",IF(O111&lt;'1. Your Institution'!$B$9,"",IF(O111="","")))</f>
        <v/>
      </c>
      <c r="Q111" s="57"/>
    </row>
    <row r="112" spans="1:17" x14ac:dyDescent="0.25">
      <c r="A112" s="96" t="str">
        <f t="shared" si="4"/>
        <v/>
      </c>
      <c r="B112" s="57"/>
      <c r="C112" s="91" t="str">
        <f>IFERROR(VLOOKUP($B112,'2b. Staff Data (Casual)'!$A:$K,5,0),"")</f>
        <v/>
      </c>
      <c r="D112" s="91" t="str">
        <f>IFERROR(VLOOKUP($B112,'2b. Staff Data (Casual)'!$A:$K,6,0),"")</f>
        <v/>
      </c>
      <c r="E112" s="91" t="str">
        <f>IFERROR(VLOOKUP($B112,'2b. Staff Data (Casual)'!$A:$K,7,0),"")</f>
        <v/>
      </c>
      <c r="F112" s="91" t="str">
        <f>IFERROR(VLOOKUP($B112,'2b. Staff Data (Casual)'!$A:$K,8,0),"")</f>
        <v/>
      </c>
      <c r="G112" s="91" t="str">
        <f>IFERROR(VLOOKUP($B112,'2b. Staff Data (Casual)'!$A:$K,9,0),"")</f>
        <v/>
      </c>
      <c r="H112" s="91" t="str">
        <f>IFERROR(VLOOKUP($B112,'2b. Staff Data (Casual)'!$A:$K,10,0),"")</f>
        <v/>
      </c>
      <c r="I112" s="91" t="str">
        <f>IFERROR(VLOOKUP($B112,'2b. Staff Data (Casual)'!$A:$K,11,0),"")</f>
        <v/>
      </c>
      <c r="J112" s="57" t="s">
        <v>1</v>
      </c>
      <c r="K112" s="57"/>
      <c r="L112" s="57"/>
      <c r="M112" s="57"/>
      <c r="N112" s="106">
        <f>M112/'1. Your Institution'!$B$9</f>
        <v>0</v>
      </c>
      <c r="O112" s="97">
        <f t="shared" si="6"/>
        <v>0</v>
      </c>
      <c r="P112" s="31" t="str">
        <f>IF(O112&gt;'1. Your Institution'!$B$9,"This casual staff member has exceeded the limit of total annual work hours. Please check that the data are correct.",IF(O112&lt;'1. Your Institution'!$B$9,"",IF(O112="","")))</f>
        <v/>
      </c>
      <c r="Q112" s="57"/>
    </row>
    <row r="113" spans="1:17" x14ac:dyDescent="0.25">
      <c r="A113" s="96" t="str">
        <f t="shared" si="4"/>
        <v/>
      </c>
      <c r="B113" s="57"/>
      <c r="C113" s="91" t="str">
        <f>IFERROR(VLOOKUP($B113,'2b. Staff Data (Casual)'!$A:$K,5,0),"")</f>
        <v/>
      </c>
      <c r="D113" s="91" t="str">
        <f>IFERROR(VLOOKUP($B113,'2b. Staff Data (Casual)'!$A:$K,6,0),"")</f>
        <v/>
      </c>
      <c r="E113" s="91" t="str">
        <f>IFERROR(VLOOKUP($B113,'2b. Staff Data (Casual)'!$A:$K,7,0),"")</f>
        <v/>
      </c>
      <c r="F113" s="91" t="str">
        <f>IFERROR(VLOOKUP($B113,'2b. Staff Data (Casual)'!$A:$K,8,0),"")</f>
        <v/>
      </c>
      <c r="G113" s="91" t="str">
        <f>IFERROR(VLOOKUP($B113,'2b. Staff Data (Casual)'!$A:$K,9,0),"")</f>
        <v/>
      </c>
      <c r="H113" s="91" t="str">
        <f>IFERROR(VLOOKUP($B113,'2b. Staff Data (Casual)'!$A:$K,10,0),"")</f>
        <v/>
      </c>
      <c r="I113" s="91" t="str">
        <f>IFERROR(VLOOKUP($B113,'2b. Staff Data (Casual)'!$A:$K,11,0),"")</f>
        <v/>
      </c>
      <c r="J113" s="57" t="s">
        <v>1</v>
      </c>
      <c r="K113" s="57"/>
      <c r="L113" s="57"/>
      <c r="M113" s="57"/>
      <c r="N113" s="106">
        <f>M113/'1. Your Institution'!$B$9</f>
        <v>0</v>
      </c>
      <c r="O113" s="97">
        <f t="shared" si="6"/>
        <v>0</v>
      </c>
      <c r="P113" s="31" t="str">
        <f>IF(O113&gt;'1. Your Institution'!$B$9,"This casual staff member has exceeded the limit of total annual work hours. Please check that the data are correct.",IF(O113&lt;'1. Your Institution'!$B$9,"",IF(O113="","")))</f>
        <v/>
      </c>
      <c r="Q113" s="57"/>
    </row>
    <row r="114" spans="1:17" x14ac:dyDescent="0.25">
      <c r="A114" s="96" t="str">
        <f t="shared" si="4"/>
        <v/>
      </c>
      <c r="B114" s="57"/>
      <c r="C114" s="91" t="str">
        <f>IFERROR(VLOOKUP($B114,'2b. Staff Data (Casual)'!$A:$K,5,0),"")</f>
        <v/>
      </c>
      <c r="D114" s="91" t="str">
        <f>IFERROR(VLOOKUP($B114,'2b. Staff Data (Casual)'!$A:$K,6,0),"")</f>
        <v/>
      </c>
      <c r="E114" s="91" t="str">
        <f>IFERROR(VLOOKUP($B114,'2b. Staff Data (Casual)'!$A:$K,7,0),"")</f>
        <v/>
      </c>
      <c r="F114" s="91" t="str">
        <f>IFERROR(VLOOKUP($B114,'2b. Staff Data (Casual)'!$A:$K,8,0),"")</f>
        <v/>
      </c>
      <c r="G114" s="91" t="str">
        <f>IFERROR(VLOOKUP($B114,'2b. Staff Data (Casual)'!$A:$K,9,0),"")</f>
        <v/>
      </c>
      <c r="H114" s="91" t="str">
        <f>IFERROR(VLOOKUP($B114,'2b. Staff Data (Casual)'!$A:$K,10,0),"")</f>
        <v/>
      </c>
      <c r="I114" s="91" t="str">
        <f>IFERROR(VLOOKUP($B114,'2b. Staff Data (Casual)'!$A:$K,11,0),"")</f>
        <v/>
      </c>
      <c r="J114" s="57" t="s">
        <v>1</v>
      </c>
      <c r="K114" s="57"/>
      <c r="L114" s="57"/>
      <c r="M114" s="57"/>
      <c r="N114" s="106">
        <f>M114/'1. Your Institution'!$B$9</f>
        <v>0</v>
      </c>
      <c r="O114" s="97">
        <f t="shared" si="6"/>
        <v>0</v>
      </c>
      <c r="P114" s="31" t="str">
        <f>IF(O114&gt;'1. Your Institution'!$B$9,"This casual staff member has exceeded the limit of total annual work hours. Please check that the data are correct.",IF(O114&lt;'1. Your Institution'!$B$9,"",IF(O114="","")))</f>
        <v/>
      </c>
      <c r="Q114" s="57"/>
    </row>
    <row r="115" spans="1:17" x14ac:dyDescent="0.25">
      <c r="A115" s="96" t="str">
        <f t="shared" si="4"/>
        <v/>
      </c>
      <c r="B115" s="57"/>
      <c r="C115" s="91" t="str">
        <f>IFERROR(VLOOKUP($B115,'2b. Staff Data (Casual)'!$A:$K,5,0),"")</f>
        <v/>
      </c>
      <c r="D115" s="91" t="str">
        <f>IFERROR(VLOOKUP($B115,'2b. Staff Data (Casual)'!$A:$K,6,0),"")</f>
        <v/>
      </c>
      <c r="E115" s="91" t="str">
        <f>IFERROR(VLOOKUP($B115,'2b. Staff Data (Casual)'!$A:$K,7,0),"")</f>
        <v/>
      </c>
      <c r="F115" s="91" t="str">
        <f>IFERROR(VLOOKUP($B115,'2b. Staff Data (Casual)'!$A:$K,8,0),"")</f>
        <v/>
      </c>
      <c r="G115" s="91" t="str">
        <f>IFERROR(VLOOKUP($B115,'2b. Staff Data (Casual)'!$A:$K,9,0),"")</f>
        <v/>
      </c>
      <c r="H115" s="91" t="str">
        <f>IFERROR(VLOOKUP($B115,'2b. Staff Data (Casual)'!$A:$K,10,0),"")</f>
        <v/>
      </c>
      <c r="I115" s="91" t="str">
        <f>IFERROR(VLOOKUP($B115,'2b. Staff Data (Casual)'!$A:$K,11,0),"")</f>
        <v/>
      </c>
      <c r="J115" s="57" t="s">
        <v>1</v>
      </c>
      <c r="K115" s="57"/>
      <c r="L115" s="57"/>
      <c r="M115" s="57"/>
      <c r="N115" s="106">
        <f>M115/'1. Your Institution'!$B$9</f>
        <v>0</v>
      </c>
      <c r="O115" s="97">
        <f t="shared" si="6"/>
        <v>0</v>
      </c>
      <c r="P115" s="31" t="str">
        <f>IF(O115&gt;'1. Your Institution'!$B$9,"This casual staff member has exceeded the limit of total annual work hours. Please check that the data are correct.",IF(O115&lt;'1. Your Institution'!$B$9,"",IF(O115="","")))</f>
        <v/>
      </c>
      <c r="Q115" s="57"/>
    </row>
    <row r="116" spans="1:17" x14ac:dyDescent="0.25">
      <c r="A116" s="96" t="str">
        <f t="shared" si="4"/>
        <v/>
      </c>
      <c r="B116" s="57"/>
      <c r="C116" s="91" t="str">
        <f>IFERROR(VLOOKUP($B116,'2b. Staff Data (Casual)'!$A:$K,5,0),"")</f>
        <v/>
      </c>
      <c r="D116" s="91" t="str">
        <f>IFERROR(VLOOKUP($B116,'2b. Staff Data (Casual)'!$A:$K,6,0),"")</f>
        <v/>
      </c>
      <c r="E116" s="91" t="str">
        <f>IFERROR(VLOOKUP($B116,'2b. Staff Data (Casual)'!$A:$K,7,0),"")</f>
        <v/>
      </c>
      <c r="F116" s="91" t="str">
        <f>IFERROR(VLOOKUP($B116,'2b. Staff Data (Casual)'!$A:$K,8,0),"")</f>
        <v/>
      </c>
      <c r="G116" s="91" t="str">
        <f>IFERROR(VLOOKUP($B116,'2b. Staff Data (Casual)'!$A:$K,9,0),"")</f>
        <v/>
      </c>
      <c r="H116" s="91" t="str">
        <f>IFERROR(VLOOKUP($B116,'2b. Staff Data (Casual)'!$A:$K,10,0),"")</f>
        <v/>
      </c>
      <c r="I116" s="91" t="str">
        <f>IFERROR(VLOOKUP($B116,'2b. Staff Data (Casual)'!$A:$K,11,0),"")</f>
        <v/>
      </c>
      <c r="J116" s="57" t="s">
        <v>1</v>
      </c>
      <c r="K116" s="57"/>
      <c r="L116" s="57"/>
      <c r="M116" s="57"/>
      <c r="N116" s="106">
        <f>M116/'1. Your Institution'!$B$9</f>
        <v>0</v>
      </c>
      <c r="O116" s="97">
        <f t="shared" si="6"/>
        <v>0</v>
      </c>
      <c r="P116" s="31" t="str">
        <f>IF(O116&gt;'1. Your Institution'!$B$9,"This casual staff member has exceeded the limit of total annual work hours. Please check that the data are correct.",IF(O116&lt;'1. Your Institution'!$B$9,"",IF(O116="","")))</f>
        <v/>
      </c>
      <c r="Q116" s="57"/>
    </row>
    <row r="117" spans="1:17" x14ac:dyDescent="0.25">
      <c r="A117" s="96" t="str">
        <f t="shared" si="4"/>
        <v/>
      </c>
      <c r="B117" s="57"/>
      <c r="C117" s="91" t="str">
        <f>IFERROR(VLOOKUP($B117,'2b. Staff Data (Casual)'!$A:$K,5,0),"")</f>
        <v/>
      </c>
      <c r="D117" s="91" t="str">
        <f>IFERROR(VLOOKUP($B117,'2b. Staff Data (Casual)'!$A:$K,6,0),"")</f>
        <v/>
      </c>
      <c r="E117" s="91" t="str">
        <f>IFERROR(VLOOKUP($B117,'2b. Staff Data (Casual)'!$A:$K,7,0),"")</f>
        <v/>
      </c>
      <c r="F117" s="91" t="str">
        <f>IFERROR(VLOOKUP($B117,'2b. Staff Data (Casual)'!$A:$K,8,0),"")</f>
        <v/>
      </c>
      <c r="G117" s="91" t="str">
        <f>IFERROR(VLOOKUP($B117,'2b. Staff Data (Casual)'!$A:$K,9,0),"")</f>
        <v/>
      </c>
      <c r="H117" s="91" t="str">
        <f>IFERROR(VLOOKUP($B117,'2b. Staff Data (Casual)'!$A:$K,10,0),"")</f>
        <v/>
      </c>
      <c r="I117" s="91" t="str">
        <f>IFERROR(VLOOKUP($B117,'2b. Staff Data (Casual)'!$A:$K,11,0),"")</f>
        <v/>
      </c>
      <c r="J117" s="57" t="s">
        <v>1</v>
      </c>
      <c r="K117" s="57"/>
      <c r="L117" s="57"/>
      <c r="M117" s="57"/>
      <c r="N117" s="106">
        <f>M117/'1. Your Institution'!$B$9</f>
        <v>0</v>
      </c>
      <c r="O117" s="97">
        <f t="shared" si="6"/>
        <v>0</v>
      </c>
      <c r="P117" s="31" t="str">
        <f>IF(O117&gt;'1. Your Institution'!$B$9,"This casual staff member has exceeded the limit of total annual work hours. Please check that the data are correct.",IF(O117&lt;'1. Your Institution'!$B$9,"",IF(O117="","")))</f>
        <v/>
      </c>
      <c r="Q117" s="57"/>
    </row>
    <row r="118" spans="1:17" x14ac:dyDescent="0.25">
      <c r="A118" s="96" t="str">
        <f t="shared" si="4"/>
        <v/>
      </c>
      <c r="B118" s="57"/>
      <c r="C118" s="91" t="str">
        <f>IFERROR(VLOOKUP($B118,'2b. Staff Data (Casual)'!$A:$K,5,0),"")</f>
        <v/>
      </c>
      <c r="D118" s="91" t="str">
        <f>IFERROR(VLOOKUP($B118,'2b. Staff Data (Casual)'!$A:$K,6,0),"")</f>
        <v/>
      </c>
      <c r="E118" s="91" t="str">
        <f>IFERROR(VLOOKUP($B118,'2b. Staff Data (Casual)'!$A:$K,7,0),"")</f>
        <v/>
      </c>
      <c r="F118" s="91" t="str">
        <f>IFERROR(VLOOKUP($B118,'2b. Staff Data (Casual)'!$A:$K,8,0),"")</f>
        <v/>
      </c>
      <c r="G118" s="91" t="str">
        <f>IFERROR(VLOOKUP($B118,'2b. Staff Data (Casual)'!$A:$K,9,0),"")</f>
        <v/>
      </c>
      <c r="H118" s="91" t="str">
        <f>IFERROR(VLOOKUP($B118,'2b. Staff Data (Casual)'!$A:$K,10,0),"")</f>
        <v/>
      </c>
      <c r="I118" s="91" t="str">
        <f>IFERROR(VLOOKUP($B118,'2b. Staff Data (Casual)'!$A:$K,11,0),"")</f>
        <v/>
      </c>
      <c r="J118" s="57" t="s">
        <v>1</v>
      </c>
      <c r="K118" s="57"/>
      <c r="L118" s="57"/>
      <c r="M118" s="57"/>
      <c r="N118" s="106">
        <f>M118/'1. Your Institution'!$B$9</f>
        <v>0</v>
      </c>
      <c r="O118" s="97">
        <f t="shared" si="6"/>
        <v>0</v>
      </c>
      <c r="P118" s="31" t="str">
        <f>IF(O118&gt;'1. Your Institution'!$B$9,"This casual staff member has exceeded the limit of total annual work hours. Please check that the data are correct.",IF(O118&lt;'1. Your Institution'!$B$9,"",IF(O118="","")))</f>
        <v/>
      </c>
      <c r="Q118" s="57"/>
    </row>
    <row r="119" spans="1:17" x14ac:dyDescent="0.25">
      <c r="A119" s="96" t="str">
        <f t="shared" si="4"/>
        <v/>
      </c>
      <c r="B119" s="57"/>
      <c r="C119" s="91" t="str">
        <f>IFERROR(VLOOKUP($B119,'2b. Staff Data (Casual)'!$A:$K,5,0),"")</f>
        <v/>
      </c>
      <c r="D119" s="91" t="str">
        <f>IFERROR(VLOOKUP($B119,'2b. Staff Data (Casual)'!$A:$K,6,0),"")</f>
        <v/>
      </c>
      <c r="E119" s="91" t="str">
        <f>IFERROR(VLOOKUP($B119,'2b. Staff Data (Casual)'!$A:$K,7,0),"")</f>
        <v/>
      </c>
      <c r="F119" s="91" t="str">
        <f>IFERROR(VLOOKUP($B119,'2b. Staff Data (Casual)'!$A:$K,8,0),"")</f>
        <v/>
      </c>
      <c r="G119" s="91" t="str">
        <f>IFERROR(VLOOKUP($B119,'2b. Staff Data (Casual)'!$A:$K,9,0),"")</f>
        <v/>
      </c>
      <c r="H119" s="91" t="str">
        <f>IFERROR(VLOOKUP($B119,'2b. Staff Data (Casual)'!$A:$K,10,0),"")</f>
        <v/>
      </c>
      <c r="I119" s="91" t="str">
        <f>IFERROR(VLOOKUP($B119,'2b. Staff Data (Casual)'!$A:$K,11,0),"")</f>
        <v/>
      </c>
      <c r="J119" s="57" t="s">
        <v>1</v>
      </c>
      <c r="K119" s="57"/>
      <c r="L119" s="57"/>
      <c r="M119" s="57"/>
      <c r="N119" s="106">
        <f>M119/'1. Your Institution'!$B$9</f>
        <v>0</v>
      </c>
      <c r="O119" s="97">
        <f t="shared" si="6"/>
        <v>0</v>
      </c>
      <c r="P119" s="31" t="str">
        <f>IF(O119&gt;'1. Your Institution'!$B$9,"This casual staff member has exceeded the limit of total annual work hours. Please check that the data are correct.",IF(O119&lt;'1. Your Institution'!$B$9,"",IF(O119="","")))</f>
        <v/>
      </c>
      <c r="Q119" s="57"/>
    </row>
    <row r="120" spans="1:17" x14ac:dyDescent="0.25">
      <c r="A120" s="96" t="str">
        <f t="shared" si="4"/>
        <v/>
      </c>
      <c r="B120" s="57"/>
      <c r="C120" s="91" t="str">
        <f>IFERROR(VLOOKUP($B120,'2b. Staff Data (Casual)'!$A:$K,5,0),"")</f>
        <v/>
      </c>
      <c r="D120" s="91" t="str">
        <f>IFERROR(VLOOKUP($B120,'2b. Staff Data (Casual)'!$A:$K,6,0),"")</f>
        <v/>
      </c>
      <c r="E120" s="91" t="str">
        <f>IFERROR(VLOOKUP($B120,'2b. Staff Data (Casual)'!$A:$K,7,0),"")</f>
        <v/>
      </c>
      <c r="F120" s="91" t="str">
        <f>IFERROR(VLOOKUP($B120,'2b. Staff Data (Casual)'!$A:$K,8,0),"")</f>
        <v/>
      </c>
      <c r="G120" s="91" t="str">
        <f>IFERROR(VLOOKUP($B120,'2b. Staff Data (Casual)'!$A:$K,9,0),"")</f>
        <v/>
      </c>
      <c r="H120" s="91" t="str">
        <f>IFERROR(VLOOKUP($B120,'2b. Staff Data (Casual)'!$A:$K,10,0),"")</f>
        <v/>
      </c>
      <c r="I120" s="91" t="str">
        <f>IFERROR(VLOOKUP($B120,'2b. Staff Data (Casual)'!$A:$K,11,0),"")</f>
        <v/>
      </c>
      <c r="J120" s="57" t="s">
        <v>1</v>
      </c>
      <c r="K120" s="57"/>
      <c r="L120" s="57"/>
      <c r="M120" s="57"/>
      <c r="N120" s="106">
        <f>M120/'1. Your Institution'!$B$9</f>
        <v>0</v>
      </c>
      <c r="O120" s="97">
        <f t="shared" si="6"/>
        <v>0</v>
      </c>
      <c r="P120" s="31" t="str">
        <f>IF(O120&gt;'1. Your Institution'!$B$9,"This casual staff member has exceeded the limit of total annual work hours. Please check that the data are correct.",IF(O120&lt;'1. Your Institution'!$B$9,"",IF(O120="","")))</f>
        <v/>
      </c>
      <c r="Q120" s="57"/>
    </row>
    <row r="121" spans="1:17" x14ac:dyDescent="0.25">
      <c r="A121" s="96" t="str">
        <f t="shared" si="4"/>
        <v/>
      </c>
      <c r="B121" s="57"/>
      <c r="C121" s="91" t="str">
        <f>IFERROR(VLOOKUP($B121,'2b. Staff Data (Casual)'!$A:$K,5,0),"")</f>
        <v/>
      </c>
      <c r="D121" s="91" t="str">
        <f>IFERROR(VLOOKUP($B121,'2b. Staff Data (Casual)'!$A:$K,6,0),"")</f>
        <v/>
      </c>
      <c r="E121" s="91" t="str">
        <f>IFERROR(VLOOKUP($B121,'2b. Staff Data (Casual)'!$A:$K,7,0),"")</f>
        <v/>
      </c>
      <c r="F121" s="91" t="str">
        <f>IFERROR(VLOOKUP($B121,'2b. Staff Data (Casual)'!$A:$K,8,0),"")</f>
        <v/>
      </c>
      <c r="G121" s="91" t="str">
        <f>IFERROR(VLOOKUP($B121,'2b. Staff Data (Casual)'!$A:$K,9,0),"")</f>
        <v/>
      </c>
      <c r="H121" s="91" t="str">
        <f>IFERROR(VLOOKUP($B121,'2b. Staff Data (Casual)'!$A:$K,10,0),"")</f>
        <v/>
      </c>
      <c r="I121" s="91" t="str">
        <f>IFERROR(VLOOKUP($B121,'2b. Staff Data (Casual)'!$A:$K,11,0),"")</f>
        <v/>
      </c>
      <c r="J121" s="57" t="s">
        <v>1</v>
      </c>
      <c r="K121" s="57"/>
      <c r="L121" s="57"/>
      <c r="M121" s="57"/>
      <c r="N121" s="106">
        <f>M121/'1. Your Institution'!$B$9</f>
        <v>0</v>
      </c>
      <c r="O121" s="97">
        <f t="shared" si="6"/>
        <v>0</v>
      </c>
      <c r="P121" s="31" t="str">
        <f>IF(O121&gt;'1. Your Institution'!$B$9,"This casual staff member has exceeded the limit of total annual work hours. Please check that the data are correct.",IF(O121&lt;'1. Your Institution'!$B$9,"",IF(O121="","")))</f>
        <v/>
      </c>
      <c r="Q121" s="57"/>
    </row>
    <row r="122" spans="1:17" x14ac:dyDescent="0.25">
      <c r="A122" s="96" t="str">
        <f t="shared" si="4"/>
        <v/>
      </c>
      <c r="B122" s="57"/>
      <c r="C122" s="91" t="str">
        <f>IFERROR(VLOOKUP($B122,'2b. Staff Data (Casual)'!$A:$K,5,0),"")</f>
        <v/>
      </c>
      <c r="D122" s="91" t="str">
        <f>IFERROR(VLOOKUP($B122,'2b. Staff Data (Casual)'!$A:$K,6,0),"")</f>
        <v/>
      </c>
      <c r="E122" s="91" t="str">
        <f>IFERROR(VLOOKUP($B122,'2b. Staff Data (Casual)'!$A:$K,7,0),"")</f>
        <v/>
      </c>
      <c r="F122" s="91" t="str">
        <f>IFERROR(VLOOKUP($B122,'2b. Staff Data (Casual)'!$A:$K,8,0),"")</f>
        <v/>
      </c>
      <c r="G122" s="91" t="str">
        <f>IFERROR(VLOOKUP($B122,'2b. Staff Data (Casual)'!$A:$K,9,0),"")</f>
        <v/>
      </c>
      <c r="H122" s="91" t="str">
        <f>IFERROR(VLOOKUP($B122,'2b. Staff Data (Casual)'!$A:$K,10,0),"")</f>
        <v/>
      </c>
      <c r="I122" s="91" t="str">
        <f>IFERROR(VLOOKUP($B122,'2b. Staff Data (Casual)'!$A:$K,11,0),"")</f>
        <v/>
      </c>
      <c r="J122" s="57" t="s">
        <v>1</v>
      </c>
      <c r="K122" s="57"/>
      <c r="L122" s="57"/>
      <c r="M122" s="57"/>
      <c r="N122" s="106">
        <f>M122/'1. Your Institution'!$B$9</f>
        <v>0</v>
      </c>
      <c r="O122" s="97">
        <f t="shared" si="6"/>
        <v>0</v>
      </c>
      <c r="P122" s="31" t="str">
        <f>IF(O122&gt;'1. Your Institution'!$B$9,"This casual staff member has exceeded the limit of total annual work hours. Please check that the data are correct.",IF(O122&lt;'1. Your Institution'!$B$9,"",IF(O122="","")))</f>
        <v/>
      </c>
      <c r="Q122" s="57"/>
    </row>
    <row r="123" spans="1:17" x14ac:dyDescent="0.25">
      <c r="A123" s="96" t="str">
        <f t="shared" si="4"/>
        <v/>
      </c>
      <c r="B123" s="57"/>
      <c r="C123" s="91" t="str">
        <f>IFERROR(VLOOKUP($B123,'2b. Staff Data (Casual)'!$A:$K,5,0),"")</f>
        <v/>
      </c>
      <c r="D123" s="91" t="str">
        <f>IFERROR(VLOOKUP($B123,'2b. Staff Data (Casual)'!$A:$K,6,0),"")</f>
        <v/>
      </c>
      <c r="E123" s="91" t="str">
        <f>IFERROR(VLOOKUP($B123,'2b. Staff Data (Casual)'!$A:$K,7,0),"")</f>
        <v/>
      </c>
      <c r="F123" s="91" t="str">
        <f>IFERROR(VLOOKUP($B123,'2b. Staff Data (Casual)'!$A:$K,8,0),"")</f>
        <v/>
      </c>
      <c r="G123" s="91" t="str">
        <f>IFERROR(VLOOKUP($B123,'2b. Staff Data (Casual)'!$A:$K,9,0),"")</f>
        <v/>
      </c>
      <c r="H123" s="91" t="str">
        <f>IFERROR(VLOOKUP($B123,'2b. Staff Data (Casual)'!$A:$K,10,0),"")</f>
        <v/>
      </c>
      <c r="I123" s="91" t="str">
        <f>IFERROR(VLOOKUP($B123,'2b. Staff Data (Casual)'!$A:$K,11,0),"")</f>
        <v/>
      </c>
      <c r="J123" s="57" t="s">
        <v>1</v>
      </c>
      <c r="K123" s="57"/>
      <c r="L123" s="57"/>
      <c r="M123" s="57"/>
      <c r="N123" s="106">
        <f>M123/'1. Your Institution'!$B$9</f>
        <v>0</v>
      </c>
      <c r="O123" s="97">
        <f t="shared" si="6"/>
        <v>0</v>
      </c>
      <c r="P123" s="31" t="str">
        <f>IF(O123&gt;'1. Your Institution'!$B$9,"This casual staff member has exceeded the limit of total annual work hours. Please check that the data are correct.",IF(O123&lt;'1. Your Institution'!$B$9,"",IF(O123="","")))</f>
        <v/>
      </c>
      <c r="Q123" s="57"/>
    </row>
    <row r="124" spans="1:17" x14ac:dyDescent="0.25">
      <c r="A124" s="96" t="str">
        <f t="shared" si="4"/>
        <v/>
      </c>
      <c r="B124" s="57"/>
      <c r="C124" s="91" t="str">
        <f>IFERROR(VLOOKUP($B124,'2b. Staff Data (Casual)'!$A:$K,5,0),"")</f>
        <v/>
      </c>
      <c r="D124" s="91" t="str">
        <f>IFERROR(VLOOKUP($B124,'2b. Staff Data (Casual)'!$A:$K,6,0),"")</f>
        <v/>
      </c>
      <c r="E124" s="91" t="str">
        <f>IFERROR(VLOOKUP($B124,'2b. Staff Data (Casual)'!$A:$K,7,0),"")</f>
        <v/>
      </c>
      <c r="F124" s="91" t="str">
        <f>IFERROR(VLOOKUP($B124,'2b. Staff Data (Casual)'!$A:$K,8,0),"")</f>
        <v/>
      </c>
      <c r="G124" s="91" t="str">
        <f>IFERROR(VLOOKUP($B124,'2b. Staff Data (Casual)'!$A:$K,9,0),"")</f>
        <v/>
      </c>
      <c r="H124" s="91" t="str">
        <f>IFERROR(VLOOKUP($B124,'2b. Staff Data (Casual)'!$A:$K,10,0),"")</f>
        <v/>
      </c>
      <c r="I124" s="91" t="str">
        <f>IFERROR(VLOOKUP($B124,'2b. Staff Data (Casual)'!$A:$K,11,0),"")</f>
        <v/>
      </c>
      <c r="J124" s="57" t="s">
        <v>1</v>
      </c>
      <c r="K124" s="57"/>
      <c r="L124" s="57"/>
      <c r="M124" s="57"/>
      <c r="N124" s="106">
        <f>M124/'1. Your Institution'!$B$9</f>
        <v>0</v>
      </c>
      <c r="O124" s="97">
        <f t="shared" si="6"/>
        <v>0</v>
      </c>
      <c r="P124" s="31" t="str">
        <f>IF(O124&gt;'1. Your Institution'!$B$9,"This casual staff member has exceeded the limit of total annual work hours. Please check that the data are correct.",IF(O124&lt;'1. Your Institution'!$B$9,"",IF(O124="","")))</f>
        <v/>
      </c>
      <c r="Q124" s="57"/>
    </row>
    <row r="125" spans="1:17" x14ac:dyDescent="0.25">
      <c r="A125" s="96" t="str">
        <f t="shared" si="4"/>
        <v/>
      </c>
      <c r="B125" s="57"/>
      <c r="C125" s="91" t="str">
        <f>IFERROR(VLOOKUP($B125,'2b. Staff Data (Casual)'!$A:$K,5,0),"")</f>
        <v/>
      </c>
      <c r="D125" s="91" t="str">
        <f>IFERROR(VLOOKUP($B125,'2b. Staff Data (Casual)'!$A:$K,6,0),"")</f>
        <v/>
      </c>
      <c r="E125" s="91" t="str">
        <f>IFERROR(VLOOKUP($B125,'2b. Staff Data (Casual)'!$A:$K,7,0),"")</f>
        <v/>
      </c>
      <c r="F125" s="91" t="str">
        <f>IFERROR(VLOOKUP($B125,'2b. Staff Data (Casual)'!$A:$K,8,0),"")</f>
        <v/>
      </c>
      <c r="G125" s="91" t="str">
        <f>IFERROR(VLOOKUP($B125,'2b. Staff Data (Casual)'!$A:$K,9,0),"")</f>
        <v/>
      </c>
      <c r="H125" s="91" t="str">
        <f>IFERROR(VLOOKUP($B125,'2b. Staff Data (Casual)'!$A:$K,10,0),"")</f>
        <v/>
      </c>
      <c r="I125" s="91" t="str">
        <f>IFERROR(VLOOKUP($B125,'2b. Staff Data (Casual)'!$A:$K,11,0),"")</f>
        <v/>
      </c>
      <c r="J125" s="57" t="s">
        <v>1</v>
      </c>
      <c r="K125" s="57"/>
      <c r="L125" s="57"/>
      <c r="M125" s="57"/>
      <c r="N125" s="106">
        <f>M125/'1. Your Institution'!$B$9</f>
        <v>0</v>
      </c>
      <c r="O125" s="97">
        <f t="shared" si="6"/>
        <v>0</v>
      </c>
      <c r="P125" s="31" t="str">
        <f>IF(O125&gt;'1. Your Institution'!$B$9,"This casual staff member has exceeded the limit of total annual work hours. Please check that the data are correct.",IF(O125&lt;'1. Your Institution'!$B$9,"",IF(O125="","")))</f>
        <v/>
      </c>
      <c r="Q125" s="57"/>
    </row>
    <row r="126" spans="1:17" x14ac:dyDescent="0.25">
      <c r="A126" s="96" t="str">
        <f t="shared" si="4"/>
        <v/>
      </c>
      <c r="B126" s="57"/>
      <c r="C126" s="91" t="str">
        <f>IFERROR(VLOOKUP($B126,'2b. Staff Data (Casual)'!$A:$K,5,0),"")</f>
        <v/>
      </c>
      <c r="D126" s="91" t="str">
        <f>IFERROR(VLOOKUP($B126,'2b. Staff Data (Casual)'!$A:$K,6,0),"")</f>
        <v/>
      </c>
      <c r="E126" s="91" t="str">
        <f>IFERROR(VLOOKUP($B126,'2b. Staff Data (Casual)'!$A:$K,7,0),"")</f>
        <v/>
      </c>
      <c r="F126" s="91" t="str">
        <f>IFERROR(VLOOKUP($B126,'2b. Staff Data (Casual)'!$A:$K,8,0),"")</f>
        <v/>
      </c>
      <c r="G126" s="91" t="str">
        <f>IFERROR(VLOOKUP($B126,'2b. Staff Data (Casual)'!$A:$K,9,0),"")</f>
        <v/>
      </c>
      <c r="H126" s="91" t="str">
        <f>IFERROR(VLOOKUP($B126,'2b. Staff Data (Casual)'!$A:$K,10,0),"")</f>
        <v/>
      </c>
      <c r="I126" s="91" t="str">
        <f>IFERROR(VLOOKUP($B126,'2b. Staff Data (Casual)'!$A:$K,11,0),"")</f>
        <v/>
      </c>
      <c r="J126" s="57" t="s">
        <v>1</v>
      </c>
      <c r="K126" s="57"/>
      <c r="L126" s="57"/>
      <c r="M126" s="57"/>
      <c r="N126" s="106">
        <f>M126/'1. Your Institution'!$B$9</f>
        <v>0</v>
      </c>
      <c r="O126" s="97">
        <f t="shared" si="6"/>
        <v>0</v>
      </c>
      <c r="P126" s="31" t="str">
        <f>IF(O126&gt;'1. Your Institution'!$B$9,"This casual staff member has exceeded the limit of total annual work hours. Please check that the data are correct.",IF(O126&lt;'1. Your Institution'!$B$9,"",IF(O126="","")))</f>
        <v/>
      </c>
      <c r="Q126" s="57"/>
    </row>
    <row r="127" spans="1:17" x14ac:dyDescent="0.25">
      <c r="A127" s="96" t="str">
        <f t="shared" si="4"/>
        <v/>
      </c>
      <c r="B127" s="57"/>
      <c r="C127" s="91" t="str">
        <f>IFERROR(VLOOKUP($B127,'2b. Staff Data (Casual)'!$A:$K,5,0),"")</f>
        <v/>
      </c>
      <c r="D127" s="91" t="str">
        <f>IFERROR(VLOOKUP($B127,'2b. Staff Data (Casual)'!$A:$K,6,0),"")</f>
        <v/>
      </c>
      <c r="E127" s="91" t="str">
        <f>IFERROR(VLOOKUP($B127,'2b. Staff Data (Casual)'!$A:$K,7,0),"")</f>
        <v/>
      </c>
      <c r="F127" s="91" t="str">
        <f>IFERROR(VLOOKUP($B127,'2b. Staff Data (Casual)'!$A:$K,8,0),"")</f>
        <v/>
      </c>
      <c r="G127" s="91" t="str">
        <f>IFERROR(VLOOKUP($B127,'2b. Staff Data (Casual)'!$A:$K,9,0),"")</f>
        <v/>
      </c>
      <c r="H127" s="91" t="str">
        <f>IFERROR(VLOOKUP($B127,'2b. Staff Data (Casual)'!$A:$K,10,0),"")</f>
        <v/>
      </c>
      <c r="I127" s="91" t="str">
        <f>IFERROR(VLOOKUP($B127,'2b. Staff Data (Casual)'!$A:$K,11,0),"")</f>
        <v/>
      </c>
      <c r="J127" s="57" t="s">
        <v>1</v>
      </c>
      <c r="K127" s="57"/>
      <c r="L127" s="57"/>
      <c r="M127" s="57"/>
      <c r="N127" s="106">
        <f>M127/'1. Your Institution'!$B$9</f>
        <v>0</v>
      </c>
      <c r="O127" s="97">
        <f t="shared" si="6"/>
        <v>0</v>
      </c>
      <c r="P127" s="31" t="str">
        <f>IF(O127&gt;'1. Your Institution'!$B$9,"This casual staff member has exceeded the limit of total annual work hours. Please check that the data are correct.",IF(O127&lt;'1. Your Institution'!$B$9,"",IF(O127="","")))</f>
        <v/>
      </c>
      <c r="Q127" s="57"/>
    </row>
    <row r="128" spans="1:17" x14ac:dyDescent="0.25">
      <c r="A128" s="96" t="str">
        <f t="shared" si="4"/>
        <v/>
      </c>
      <c r="B128" s="57"/>
      <c r="C128" s="91" t="str">
        <f>IFERROR(VLOOKUP($B128,'2b. Staff Data (Casual)'!$A:$K,5,0),"")</f>
        <v/>
      </c>
      <c r="D128" s="91" t="str">
        <f>IFERROR(VLOOKUP($B128,'2b. Staff Data (Casual)'!$A:$K,6,0),"")</f>
        <v/>
      </c>
      <c r="E128" s="91" t="str">
        <f>IFERROR(VLOOKUP($B128,'2b. Staff Data (Casual)'!$A:$K,7,0),"")</f>
        <v/>
      </c>
      <c r="F128" s="91" t="str">
        <f>IFERROR(VLOOKUP($B128,'2b. Staff Data (Casual)'!$A:$K,8,0),"")</f>
        <v/>
      </c>
      <c r="G128" s="91" t="str">
        <f>IFERROR(VLOOKUP($B128,'2b. Staff Data (Casual)'!$A:$K,9,0),"")</f>
        <v/>
      </c>
      <c r="H128" s="91" t="str">
        <f>IFERROR(VLOOKUP($B128,'2b. Staff Data (Casual)'!$A:$K,10,0),"")</f>
        <v/>
      </c>
      <c r="I128" s="91" t="str">
        <f>IFERROR(VLOOKUP($B128,'2b. Staff Data (Casual)'!$A:$K,11,0),"")</f>
        <v/>
      </c>
      <c r="J128" s="57" t="s">
        <v>1</v>
      </c>
      <c r="K128" s="57"/>
      <c r="L128" s="57"/>
      <c r="M128" s="57"/>
      <c r="N128" s="106">
        <f>M128/'1. Your Institution'!$B$9</f>
        <v>0</v>
      </c>
      <c r="O128" s="97">
        <f t="shared" si="6"/>
        <v>0</v>
      </c>
      <c r="P128" s="31" t="str">
        <f>IF(O128&gt;'1. Your Institution'!$B$9,"This casual staff member has exceeded the limit of total annual work hours. Please check that the data are correct.",IF(O128&lt;'1. Your Institution'!$B$9,"",IF(O128="","")))</f>
        <v/>
      </c>
      <c r="Q128" s="57"/>
    </row>
    <row r="129" spans="1:17" x14ac:dyDescent="0.25">
      <c r="A129" s="96" t="str">
        <f t="shared" si="4"/>
        <v/>
      </c>
      <c r="B129" s="57"/>
      <c r="C129" s="91" t="str">
        <f>IFERROR(VLOOKUP($B129,'2b. Staff Data (Casual)'!$A:$K,5,0),"")</f>
        <v/>
      </c>
      <c r="D129" s="91" t="str">
        <f>IFERROR(VLOOKUP($B129,'2b. Staff Data (Casual)'!$A:$K,6,0),"")</f>
        <v/>
      </c>
      <c r="E129" s="91" t="str">
        <f>IFERROR(VLOOKUP($B129,'2b. Staff Data (Casual)'!$A:$K,7,0),"")</f>
        <v/>
      </c>
      <c r="F129" s="91" t="str">
        <f>IFERROR(VLOOKUP($B129,'2b. Staff Data (Casual)'!$A:$K,8,0),"")</f>
        <v/>
      </c>
      <c r="G129" s="91" t="str">
        <f>IFERROR(VLOOKUP($B129,'2b. Staff Data (Casual)'!$A:$K,9,0),"")</f>
        <v/>
      </c>
      <c r="H129" s="91" t="str">
        <f>IFERROR(VLOOKUP($B129,'2b. Staff Data (Casual)'!$A:$K,10,0),"")</f>
        <v/>
      </c>
      <c r="I129" s="91" t="str">
        <f>IFERROR(VLOOKUP($B129,'2b. Staff Data (Casual)'!$A:$K,11,0),"")</f>
        <v/>
      </c>
      <c r="J129" s="57" t="s">
        <v>1</v>
      </c>
      <c r="K129" s="57"/>
      <c r="L129" s="57"/>
      <c r="M129" s="57"/>
      <c r="N129" s="106">
        <f>M129/'1. Your Institution'!$B$9</f>
        <v>0</v>
      </c>
      <c r="O129" s="97">
        <f t="shared" si="6"/>
        <v>0</v>
      </c>
      <c r="P129" s="31" t="str">
        <f>IF(O129&gt;'1. Your Institution'!$B$9,"This casual staff member has exceeded the limit of total annual work hours. Please check that the data are correct.",IF(O129&lt;'1. Your Institution'!$B$9,"",IF(O129="","")))</f>
        <v/>
      </c>
      <c r="Q129" s="57"/>
    </row>
    <row r="130" spans="1:17" x14ac:dyDescent="0.25">
      <c r="A130" s="96" t="str">
        <f t="shared" si="4"/>
        <v/>
      </c>
      <c r="B130" s="57"/>
      <c r="C130" s="91" t="str">
        <f>IFERROR(VLOOKUP($B130,'2b. Staff Data (Casual)'!$A:$K,5,0),"")</f>
        <v/>
      </c>
      <c r="D130" s="91" t="str">
        <f>IFERROR(VLOOKUP($B130,'2b. Staff Data (Casual)'!$A:$K,6,0),"")</f>
        <v/>
      </c>
      <c r="E130" s="91" t="str">
        <f>IFERROR(VLOOKUP($B130,'2b. Staff Data (Casual)'!$A:$K,7,0),"")</f>
        <v/>
      </c>
      <c r="F130" s="91" t="str">
        <f>IFERROR(VLOOKUP($B130,'2b. Staff Data (Casual)'!$A:$K,8,0),"")</f>
        <v/>
      </c>
      <c r="G130" s="91" t="str">
        <f>IFERROR(VLOOKUP($B130,'2b. Staff Data (Casual)'!$A:$K,9,0),"")</f>
        <v/>
      </c>
      <c r="H130" s="91" t="str">
        <f>IFERROR(VLOOKUP($B130,'2b. Staff Data (Casual)'!$A:$K,10,0),"")</f>
        <v/>
      </c>
      <c r="I130" s="91" t="str">
        <f>IFERROR(VLOOKUP($B130,'2b. Staff Data (Casual)'!$A:$K,11,0),"")</f>
        <v/>
      </c>
      <c r="J130" s="57" t="s">
        <v>1</v>
      </c>
      <c r="K130" s="57"/>
      <c r="L130" s="57"/>
      <c r="M130" s="57"/>
      <c r="N130" s="106">
        <f>M130/'1. Your Institution'!$B$9</f>
        <v>0</v>
      </c>
      <c r="O130" s="97">
        <f t="shared" si="6"/>
        <v>0</v>
      </c>
      <c r="P130" s="31" t="str">
        <f>IF(O130&gt;'1. Your Institution'!$B$9,"This casual staff member has exceeded the limit of total annual work hours. Please check that the data are correct.",IF(O130&lt;'1. Your Institution'!$B$9,"",IF(O130="","")))</f>
        <v/>
      </c>
      <c r="Q130" s="57"/>
    </row>
    <row r="131" spans="1:17" x14ac:dyDescent="0.25">
      <c r="A131" s="96" t="str">
        <f t="shared" si="4"/>
        <v/>
      </c>
      <c r="B131" s="57"/>
      <c r="C131" s="91" t="str">
        <f>IFERROR(VLOOKUP($B131,'2b. Staff Data (Casual)'!$A:$K,5,0),"")</f>
        <v/>
      </c>
      <c r="D131" s="91" t="str">
        <f>IFERROR(VLOOKUP($B131,'2b. Staff Data (Casual)'!$A:$K,6,0),"")</f>
        <v/>
      </c>
      <c r="E131" s="91" t="str">
        <f>IFERROR(VLOOKUP($B131,'2b. Staff Data (Casual)'!$A:$K,7,0),"")</f>
        <v/>
      </c>
      <c r="F131" s="91" t="str">
        <f>IFERROR(VLOOKUP($B131,'2b. Staff Data (Casual)'!$A:$K,8,0),"")</f>
        <v/>
      </c>
      <c r="G131" s="91" t="str">
        <f>IFERROR(VLOOKUP($B131,'2b. Staff Data (Casual)'!$A:$K,9,0),"")</f>
        <v/>
      </c>
      <c r="H131" s="91" t="str">
        <f>IFERROR(VLOOKUP($B131,'2b. Staff Data (Casual)'!$A:$K,10,0),"")</f>
        <v/>
      </c>
      <c r="I131" s="91" t="str">
        <f>IFERROR(VLOOKUP($B131,'2b. Staff Data (Casual)'!$A:$K,11,0),"")</f>
        <v/>
      </c>
      <c r="J131" s="57" t="s">
        <v>1</v>
      </c>
      <c r="K131" s="57"/>
      <c r="L131" s="57"/>
      <c r="M131" s="57"/>
      <c r="N131" s="106">
        <f>M131/'1. Your Institution'!$B$9</f>
        <v>0</v>
      </c>
      <c r="O131" s="97">
        <f t="shared" si="6"/>
        <v>0</v>
      </c>
      <c r="P131" s="31" t="str">
        <f>IF(O131&gt;'1. Your Institution'!$B$9,"This casual staff member has exceeded the limit of total annual work hours. Please check that the data are correct.",IF(O131&lt;'1. Your Institution'!$B$9,"",IF(O131="","")))</f>
        <v/>
      </c>
      <c r="Q131" s="57"/>
    </row>
    <row r="132" spans="1:17" x14ac:dyDescent="0.25">
      <c r="A132" s="96" t="str">
        <f t="shared" si="4"/>
        <v/>
      </c>
      <c r="B132" s="57"/>
      <c r="C132" s="91" t="str">
        <f>IFERROR(VLOOKUP($B132,'2b. Staff Data (Casual)'!$A:$K,5,0),"")</f>
        <v/>
      </c>
      <c r="D132" s="91" t="str">
        <f>IFERROR(VLOOKUP($B132,'2b. Staff Data (Casual)'!$A:$K,6,0),"")</f>
        <v/>
      </c>
      <c r="E132" s="91" t="str">
        <f>IFERROR(VLOOKUP($B132,'2b. Staff Data (Casual)'!$A:$K,7,0),"")</f>
        <v/>
      </c>
      <c r="F132" s="91" t="str">
        <f>IFERROR(VLOOKUP($B132,'2b. Staff Data (Casual)'!$A:$K,8,0),"")</f>
        <v/>
      </c>
      <c r="G132" s="91" t="str">
        <f>IFERROR(VLOOKUP($B132,'2b. Staff Data (Casual)'!$A:$K,9,0),"")</f>
        <v/>
      </c>
      <c r="H132" s="91" t="str">
        <f>IFERROR(VLOOKUP($B132,'2b. Staff Data (Casual)'!$A:$K,10,0),"")</f>
        <v/>
      </c>
      <c r="I132" s="91" t="str">
        <f>IFERROR(VLOOKUP($B132,'2b. Staff Data (Casual)'!$A:$K,11,0),"")</f>
        <v/>
      </c>
      <c r="J132" s="57" t="s">
        <v>1</v>
      </c>
      <c r="K132" s="57"/>
      <c r="L132" s="57"/>
      <c r="M132" s="57"/>
      <c r="N132" s="106">
        <f>M132/'1. Your Institution'!$B$9</f>
        <v>0</v>
      </c>
      <c r="O132" s="97">
        <f t="shared" si="6"/>
        <v>0</v>
      </c>
      <c r="P132" s="31" t="str">
        <f>IF(O132&gt;'1. Your Institution'!$B$9,"This casual staff member has exceeded the limit of total annual work hours. Please check that the data are correct.",IF(O132&lt;'1. Your Institution'!$B$9,"",IF(O132="","")))</f>
        <v/>
      </c>
      <c r="Q132" s="57"/>
    </row>
    <row r="133" spans="1:17" x14ac:dyDescent="0.25">
      <c r="A133" s="96" t="str">
        <f t="shared" si="4"/>
        <v/>
      </c>
      <c r="B133" s="57"/>
      <c r="C133" s="91" t="str">
        <f>IFERROR(VLOOKUP($B133,'2b. Staff Data (Casual)'!$A:$K,5,0),"")</f>
        <v/>
      </c>
      <c r="D133" s="91" t="str">
        <f>IFERROR(VLOOKUP($B133,'2b. Staff Data (Casual)'!$A:$K,6,0),"")</f>
        <v/>
      </c>
      <c r="E133" s="91" t="str">
        <f>IFERROR(VLOOKUP($B133,'2b. Staff Data (Casual)'!$A:$K,7,0),"")</f>
        <v/>
      </c>
      <c r="F133" s="91" t="str">
        <f>IFERROR(VLOOKUP($B133,'2b. Staff Data (Casual)'!$A:$K,8,0),"")</f>
        <v/>
      </c>
      <c r="G133" s="91" t="str">
        <f>IFERROR(VLOOKUP($B133,'2b. Staff Data (Casual)'!$A:$K,9,0),"")</f>
        <v/>
      </c>
      <c r="H133" s="91" t="str">
        <f>IFERROR(VLOOKUP($B133,'2b. Staff Data (Casual)'!$A:$K,10,0),"")</f>
        <v/>
      </c>
      <c r="I133" s="91" t="str">
        <f>IFERROR(VLOOKUP($B133,'2b. Staff Data (Casual)'!$A:$K,11,0),"")</f>
        <v/>
      </c>
      <c r="J133" s="57" t="s">
        <v>1</v>
      </c>
      <c r="K133" s="57"/>
      <c r="L133" s="57"/>
      <c r="M133" s="57"/>
      <c r="N133" s="106">
        <f>M133/'1. Your Institution'!$B$9</f>
        <v>0</v>
      </c>
      <c r="O133" s="97">
        <f t="shared" si="6"/>
        <v>0</v>
      </c>
      <c r="P133" s="31" t="str">
        <f>IF(O133&gt;'1. Your Institution'!$B$9,"This casual staff member has exceeded the limit of total annual work hours. Please check that the data are correct.",IF(O133&lt;'1. Your Institution'!$B$9,"",IF(O133="","")))</f>
        <v/>
      </c>
      <c r="Q133" s="57"/>
    </row>
    <row r="134" spans="1:17" x14ac:dyDescent="0.25">
      <c r="A134" s="96" t="str">
        <f t="shared" si="4"/>
        <v/>
      </c>
      <c r="B134" s="57"/>
      <c r="C134" s="91" t="str">
        <f>IFERROR(VLOOKUP($B134,'2b. Staff Data (Casual)'!$A:$K,5,0),"")</f>
        <v/>
      </c>
      <c r="D134" s="91" t="str">
        <f>IFERROR(VLOOKUP($B134,'2b. Staff Data (Casual)'!$A:$K,6,0),"")</f>
        <v/>
      </c>
      <c r="E134" s="91" t="str">
        <f>IFERROR(VLOOKUP($B134,'2b. Staff Data (Casual)'!$A:$K,7,0),"")</f>
        <v/>
      </c>
      <c r="F134" s="91" t="str">
        <f>IFERROR(VLOOKUP($B134,'2b. Staff Data (Casual)'!$A:$K,8,0),"")</f>
        <v/>
      </c>
      <c r="G134" s="91" t="str">
        <f>IFERROR(VLOOKUP($B134,'2b. Staff Data (Casual)'!$A:$K,9,0),"")</f>
        <v/>
      </c>
      <c r="H134" s="91" t="str">
        <f>IFERROR(VLOOKUP($B134,'2b. Staff Data (Casual)'!$A:$K,10,0),"")</f>
        <v/>
      </c>
      <c r="I134" s="91" t="str">
        <f>IFERROR(VLOOKUP($B134,'2b. Staff Data (Casual)'!$A:$K,11,0),"")</f>
        <v/>
      </c>
      <c r="J134" s="57" t="s">
        <v>1</v>
      </c>
      <c r="K134" s="57"/>
      <c r="L134" s="57"/>
      <c r="M134" s="57"/>
      <c r="N134" s="106">
        <f>M134/'1. Your Institution'!$B$9</f>
        <v>0</v>
      </c>
      <c r="O134" s="97">
        <f t="shared" si="6"/>
        <v>0</v>
      </c>
      <c r="P134" s="31" t="str">
        <f>IF(O134&gt;'1. Your Institution'!$B$9,"This casual staff member has exceeded the limit of total annual work hours. Please check that the data are correct.",IF(O134&lt;'1. Your Institution'!$B$9,"",IF(O134="","")))</f>
        <v/>
      </c>
      <c r="Q134" s="57"/>
    </row>
    <row r="135" spans="1:17" x14ac:dyDescent="0.25">
      <c r="A135" s="96" t="str">
        <f t="shared" si="4"/>
        <v/>
      </c>
      <c r="B135" s="57"/>
      <c r="C135" s="91" t="str">
        <f>IFERROR(VLOOKUP($B135,'2b. Staff Data (Casual)'!$A:$K,5,0),"")</f>
        <v/>
      </c>
      <c r="D135" s="91" t="str">
        <f>IFERROR(VLOOKUP($B135,'2b. Staff Data (Casual)'!$A:$K,6,0),"")</f>
        <v/>
      </c>
      <c r="E135" s="91" t="str">
        <f>IFERROR(VLOOKUP($B135,'2b. Staff Data (Casual)'!$A:$K,7,0),"")</f>
        <v/>
      </c>
      <c r="F135" s="91" t="str">
        <f>IFERROR(VLOOKUP($B135,'2b. Staff Data (Casual)'!$A:$K,8,0),"")</f>
        <v/>
      </c>
      <c r="G135" s="91" t="str">
        <f>IFERROR(VLOOKUP($B135,'2b. Staff Data (Casual)'!$A:$K,9,0),"")</f>
        <v/>
      </c>
      <c r="H135" s="91" t="str">
        <f>IFERROR(VLOOKUP($B135,'2b. Staff Data (Casual)'!$A:$K,10,0),"")</f>
        <v/>
      </c>
      <c r="I135" s="91" t="str">
        <f>IFERROR(VLOOKUP($B135,'2b. Staff Data (Casual)'!$A:$K,11,0),"")</f>
        <v/>
      </c>
      <c r="J135" s="57" t="s">
        <v>1</v>
      </c>
      <c r="K135" s="57"/>
      <c r="L135" s="57"/>
      <c r="M135" s="57"/>
      <c r="N135" s="106">
        <f>M135/'1. Your Institution'!$B$9</f>
        <v>0</v>
      </c>
      <c r="O135" s="97">
        <f t="shared" si="6"/>
        <v>0</v>
      </c>
      <c r="P135" s="31" t="str">
        <f>IF(O135&gt;'1. Your Institution'!$B$9,"This casual staff member has exceeded the limit of total annual work hours. Please check that the data are correct.",IF(O135&lt;'1. Your Institution'!$B$9,"",IF(O135="","")))</f>
        <v/>
      </c>
      <c r="Q135" s="57"/>
    </row>
    <row r="136" spans="1:17" x14ac:dyDescent="0.25">
      <c r="A136" s="96" t="str">
        <f t="shared" si="4"/>
        <v/>
      </c>
      <c r="B136" s="57"/>
      <c r="C136" s="91" t="str">
        <f>IFERROR(VLOOKUP($B136,'2b. Staff Data (Casual)'!$A:$K,5,0),"")</f>
        <v/>
      </c>
      <c r="D136" s="91" t="str">
        <f>IFERROR(VLOOKUP($B136,'2b. Staff Data (Casual)'!$A:$K,6,0),"")</f>
        <v/>
      </c>
      <c r="E136" s="91" t="str">
        <f>IFERROR(VLOOKUP($B136,'2b. Staff Data (Casual)'!$A:$K,7,0),"")</f>
        <v/>
      </c>
      <c r="F136" s="91" t="str">
        <f>IFERROR(VLOOKUP($B136,'2b. Staff Data (Casual)'!$A:$K,8,0),"")</f>
        <v/>
      </c>
      <c r="G136" s="91" t="str">
        <f>IFERROR(VLOOKUP($B136,'2b. Staff Data (Casual)'!$A:$K,9,0),"")</f>
        <v/>
      </c>
      <c r="H136" s="91" t="str">
        <f>IFERROR(VLOOKUP($B136,'2b. Staff Data (Casual)'!$A:$K,10,0),"")</f>
        <v/>
      </c>
      <c r="I136" s="91" t="str">
        <f>IFERROR(VLOOKUP($B136,'2b. Staff Data (Casual)'!$A:$K,11,0),"")</f>
        <v/>
      </c>
      <c r="J136" s="57" t="s">
        <v>1</v>
      </c>
      <c r="K136" s="57"/>
      <c r="L136" s="57"/>
      <c r="M136" s="57"/>
      <c r="N136" s="106">
        <f>M136/'1. Your Institution'!$B$9</f>
        <v>0</v>
      </c>
      <c r="O136" s="97">
        <f t="shared" si="6"/>
        <v>0</v>
      </c>
      <c r="P136" s="31" t="str">
        <f>IF(O136&gt;'1. Your Institution'!$B$9,"This casual staff member has exceeded the limit of total annual work hours. Please check that the data are correct.",IF(O136&lt;'1. Your Institution'!$B$9,"",IF(O136="","")))</f>
        <v/>
      </c>
      <c r="Q136" s="57"/>
    </row>
    <row r="137" spans="1:17" x14ac:dyDescent="0.25">
      <c r="A137" s="96" t="str">
        <f t="shared" si="4"/>
        <v/>
      </c>
      <c r="B137" s="57"/>
      <c r="C137" s="91" t="str">
        <f>IFERROR(VLOOKUP($B137,'2b. Staff Data (Casual)'!$A:$K,5,0),"")</f>
        <v/>
      </c>
      <c r="D137" s="91" t="str">
        <f>IFERROR(VLOOKUP($B137,'2b. Staff Data (Casual)'!$A:$K,6,0),"")</f>
        <v/>
      </c>
      <c r="E137" s="91" t="str">
        <f>IFERROR(VLOOKUP($B137,'2b. Staff Data (Casual)'!$A:$K,7,0),"")</f>
        <v/>
      </c>
      <c r="F137" s="91" t="str">
        <f>IFERROR(VLOOKUP($B137,'2b. Staff Data (Casual)'!$A:$K,8,0),"")</f>
        <v/>
      </c>
      <c r="G137" s="91" t="str">
        <f>IFERROR(VLOOKUP($B137,'2b. Staff Data (Casual)'!$A:$K,9,0),"")</f>
        <v/>
      </c>
      <c r="H137" s="91" t="str">
        <f>IFERROR(VLOOKUP($B137,'2b. Staff Data (Casual)'!$A:$K,10,0),"")</f>
        <v/>
      </c>
      <c r="I137" s="91" t="str">
        <f>IFERROR(VLOOKUP($B137,'2b. Staff Data (Casual)'!$A:$K,11,0),"")</f>
        <v/>
      </c>
      <c r="J137" s="57" t="s">
        <v>1</v>
      </c>
      <c r="K137" s="57"/>
      <c r="L137" s="57"/>
      <c r="M137" s="57"/>
      <c r="N137" s="106">
        <f>M137/'1. Your Institution'!$B$9</f>
        <v>0</v>
      </c>
      <c r="O137" s="97">
        <f t="shared" si="6"/>
        <v>0</v>
      </c>
      <c r="P137" s="31" t="str">
        <f>IF(O137&gt;'1. Your Institution'!$B$9,"This casual staff member has exceeded the limit of total annual work hours. Please check that the data are correct.",IF(O137&lt;'1. Your Institution'!$B$9,"",IF(O137="","")))</f>
        <v/>
      </c>
      <c r="Q137" s="57"/>
    </row>
    <row r="138" spans="1:17" x14ac:dyDescent="0.25">
      <c r="A138" s="96" t="str">
        <f t="shared" ref="A138:A144" si="7">RIGHT(B138,4)</f>
        <v/>
      </c>
      <c r="B138" s="57"/>
      <c r="C138" s="91" t="str">
        <f>IFERROR(VLOOKUP($B138,'2b. Staff Data (Casual)'!$A:$K,5,0),"")</f>
        <v/>
      </c>
      <c r="D138" s="91" t="str">
        <f>IFERROR(VLOOKUP($B138,'2b. Staff Data (Casual)'!$A:$K,6,0),"")</f>
        <v/>
      </c>
      <c r="E138" s="91" t="str">
        <f>IFERROR(VLOOKUP($B138,'2b. Staff Data (Casual)'!$A:$K,7,0),"")</f>
        <v/>
      </c>
      <c r="F138" s="91" t="str">
        <f>IFERROR(VLOOKUP($B138,'2b. Staff Data (Casual)'!$A:$K,8,0),"")</f>
        <v/>
      </c>
      <c r="G138" s="91" t="str">
        <f>IFERROR(VLOOKUP($B138,'2b. Staff Data (Casual)'!$A:$K,9,0),"")</f>
        <v/>
      </c>
      <c r="H138" s="91" t="str">
        <f>IFERROR(VLOOKUP($B138,'2b. Staff Data (Casual)'!$A:$K,10,0),"")</f>
        <v/>
      </c>
      <c r="I138" s="91" t="str">
        <f>IFERROR(VLOOKUP($B138,'2b. Staff Data (Casual)'!$A:$K,11,0),"")</f>
        <v/>
      </c>
      <c r="J138" s="57" t="s">
        <v>1</v>
      </c>
      <c r="K138" s="57"/>
      <c r="L138" s="57"/>
      <c r="M138" s="57"/>
      <c r="N138" s="106">
        <f>M138/'1. Your Institution'!$B$9</f>
        <v>0</v>
      </c>
      <c r="O138" s="97">
        <f t="shared" ref="O138:O144" si="8">SUMIF(B:B,$B138,M:M)</f>
        <v>0</v>
      </c>
      <c r="P138" s="31" t="str">
        <f>IF(O138&gt;'1. Your Institution'!$B$9,"This casual staff member has exceeded the limit of total annual work hours. Please check that the data are correct.",IF(O138&lt;'1. Your Institution'!$B$9,"",IF(O138="","")))</f>
        <v/>
      </c>
      <c r="Q138" s="57"/>
    </row>
    <row r="139" spans="1:17" x14ac:dyDescent="0.25">
      <c r="A139" s="96" t="str">
        <f t="shared" si="7"/>
        <v/>
      </c>
      <c r="B139" s="57"/>
      <c r="C139" s="91" t="str">
        <f>IFERROR(VLOOKUP($B139,'2b. Staff Data (Casual)'!$A:$K,5,0),"")</f>
        <v/>
      </c>
      <c r="D139" s="91" t="str">
        <f>IFERROR(VLOOKUP($B139,'2b. Staff Data (Casual)'!$A:$K,6,0),"")</f>
        <v/>
      </c>
      <c r="E139" s="91" t="str">
        <f>IFERROR(VLOOKUP($B139,'2b. Staff Data (Casual)'!$A:$K,7,0),"")</f>
        <v/>
      </c>
      <c r="F139" s="91" t="str">
        <f>IFERROR(VLOOKUP($B139,'2b. Staff Data (Casual)'!$A:$K,8,0),"")</f>
        <v/>
      </c>
      <c r="G139" s="91" t="str">
        <f>IFERROR(VLOOKUP($B139,'2b. Staff Data (Casual)'!$A:$K,9,0),"")</f>
        <v/>
      </c>
      <c r="H139" s="91" t="str">
        <f>IFERROR(VLOOKUP($B139,'2b. Staff Data (Casual)'!$A:$K,10,0),"")</f>
        <v/>
      </c>
      <c r="I139" s="91" t="str">
        <f>IFERROR(VLOOKUP($B139,'2b. Staff Data (Casual)'!$A:$K,11,0),"")</f>
        <v/>
      </c>
      <c r="J139" s="57" t="s">
        <v>1</v>
      </c>
      <c r="K139" s="57"/>
      <c r="L139" s="57"/>
      <c r="M139" s="57"/>
      <c r="N139" s="106">
        <f>M139/'1. Your Institution'!$B$9</f>
        <v>0</v>
      </c>
      <c r="O139" s="97">
        <f t="shared" si="8"/>
        <v>0</v>
      </c>
      <c r="P139" s="31" t="str">
        <f>IF(O139&gt;'1. Your Institution'!$B$9,"This casual staff member has exceeded the limit of total annual work hours. Please check that the data are correct.",IF(O139&lt;'1. Your Institution'!$B$9,"",IF(O139="","")))</f>
        <v/>
      </c>
      <c r="Q139" s="57"/>
    </row>
    <row r="140" spans="1:17" x14ac:dyDescent="0.25">
      <c r="A140" s="96" t="str">
        <f t="shared" si="7"/>
        <v/>
      </c>
      <c r="B140" s="57"/>
      <c r="C140" s="91" t="str">
        <f>IFERROR(VLOOKUP($B140,'2b. Staff Data (Casual)'!$A:$K,5,0),"")</f>
        <v/>
      </c>
      <c r="D140" s="91" t="str">
        <f>IFERROR(VLOOKUP($B140,'2b. Staff Data (Casual)'!$A:$K,6,0),"")</f>
        <v/>
      </c>
      <c r="E140" s="91" t="str">
        <f>IFERROR(VLOOKUP($B140,'2b. Staff Data (Casual)'!$A:$K,7,0),"")</f>
        <v/>
      </c>
      <c r="F140" s="91" t="str">
        <f>IFERROR(VLOOKUP($B140,'2b. Staff Data (Casual)'!$A:$K,8,0),"")</f>
        <v/>
      </c>
      <c r="G140" s="91" t="str">
        <f>IFERROR(VLOOKUP($B140,'2b. Staff Data (Casual)'!$A:$K,9,0),"")</f>
        <v/>
      </c>
      <c r="H140" s="91" t="str">
        <f>IFERROR(VLOOKUP($B140,'2b. Staff Data (Casual)'!$A:$K,10,0),"")</f>
        <v/>
      </c>
      <c r="I140" s="91" t="str">
        <f>IFERROR(VLOOKUP($B140,'2b. Staff Data (Casual)'!$A:$K,11,0),"")</f>
        <v/>
      </c>
      <c r="J140" s="57" t="s">
        <v>1</v>
      </c>
      <c r="K140" s="57"/>
      <c r="L140" s="57"/>
      <c r="M140" s="57"/>
      <c r="N140" s="106">
        <f>M140/'1. Your Institution'!$B$9</f>
        <v>0</v>
      </c>
      <c r="O140" s="97">
        <f t="shared" si="8"/>
        <v>0</v>
      </c>
      <c r="P140" s="31" t="str">
        <f>IF(O140&gt;'1. Your Institution'!$B$9,"This casual staff member has exceeded the limit of total annual work hours. Please check that the data are correct.",IF(O140&lt;'1. Your Institution'!$B$9,"",IF(O140="","")))</f>
        <v/>
      </c>
      <c r="Q140" s="57"/>
    </row>
    <row r="141" spans="1:17" x14ac:dyDescent="0.25">
      <c r="A141" s="96" t="str">
        <f t="shared" si="7"/>
        <v/>
      </c>
      <c r="B141" s="57"/>
      <c r="C141" s="91" t="str">
        <f>IFERROR(VLOOKUP($B141,'2b. Staff Data (Casual)'!$A:$K,5,0),"")</f>
        <v/>
      </c>
      <c r="D141" s="91" t="str">
        <f>IFERROR(VLOOKUP($B141,'2b. Staff Data (Casual)'!$A:$K,6,0),"")</f>
        <v/>
      </c>
      <c r="E141" s="91" t="str">
        <f>IFERROR(VLOOKUP($B141,'2b. Staff Data (Casual)'!$A:$K,7,0),"")</f>
        <v/>
      </c>
      <c r="F141" s="91" t="str">
        <f>IFERROR(VLOOKUP($B141,'2b. Staff Data (Casual)'!$A:$K,8,0),"")</f>
        <v/>
      </c>
      <c r="G141" s="91" t="str">
        <f>IFERROR(VLOOKUP($B141,'2b. Staff Data (Casual)'!$A:$K,9,0),"")</f>
        <v/>
      </c>
      <c r="H141" s="91" t="str">
        <f>IFERROR(VLOOKUP($B141,'2b. Staff Data (Casual)'!$A:$K,10,0),"")</f>
        <v/>
      </c>
      <c r="I141" s="91" t="str">
        <f>IFERROR(VLOOKUP($B141,'2b. Staff Data (Casual)'!$A:$K,11,0),"")</f>
        <v/>
      </c>
      <c r="J141" s="57" t="s">
        <v>1</v>
      </c>
      <c r="K141" s="57"/>
      <c r="L141" s="57"/>
      <c r="M141" s="57"/>
      <c r="N141" s="106">
        <f>M141/'1. Your Institution'!$B$9</f>
        <v>0</v>
      </c>
      <c r="O141" s="97">
        <f t="shared" si="8"/>
        <v>0</v>
      </c>
      <c r="P141" s="31" t="str">
        <f>IF(O141&gt;'1. Your Institution'!$B$9,"This casual staff member has exceeded the limit of total annual work hours. Please check that the data are correct.",IF(O141&lt;'1. Your Institution'!$B$9,"",IF(O141="","")))</f>
        <v/>
      </c>
      <c r="Q141" s="57"/>
    </row>
    <row r="142" spans="1:17" x14ac:dyDescent="0.25">
      <c r="A142" s="96" t="str">
        <f t="shared" si="7"/>
        <v/>
      </c>
      <c r="B142" s="57"/>
      <c r="C142" s="91" t="str">
        <f>IFERROR(VLOOKUP($B142,'2b. Staff Data (Casual)'!$A:$K,5,0),"")</f>
        <v/>
      </c>
      <c r="D142" s="91" t="str">
        <f>IFERROR(VLOOKUP($B142,'2b. Staff Data (Casual)'!$A:$K,6,0),"")</f>
        <v/>
      </c>
      <c r="E142" s="91" t="str">
        <f>IFERROR(VLOOKUP($B142,'2b. Staff Data (Casual)'!$A:$K,7,0),"")</f>
        <v/>
      </c>
      <c r="F142" s="91" t="str">
        <f>IFERROR(VLOOKUP($B142,'2b. Staff Data (Casual)'!$A:$K,8,0),"")</f>
        <v/>
      </c>
      <c r="G142" s="91" t="str">
        <f>IFERROR(VLOOKUP($B142,'2b. Staff Data (Casual)'!$A:$K,9,0),"")</f>
        <v/>
      </c>
      <c r="H142" s="91" t="str">
        <f>IFERROR(VLOOKUP($B142,'2b. Staff Data (Casual)'!$A:$K,10,0),"")</f>
        <v/>
      </c>
      <c r="I142" s="91" t="str">
        <f>IFERROR(VLOOKUP($B142,'2b. Staff Data (Casual)'!$A:$K,11,0),"")</f>
        <v/>
      </c>
      <c r="J142" s="57" t="s">
        <v>1</v>
      </c>
      <c r="K142" s="57"/>
      <c r="L142" s="57"/>
      <c r="M142" s="57"/>
      <c r="N142" s="106">
        <f>M142/'1. Your Institution'!$B$9</f>
        <v>0</v>
      </c>
      <c r="O142" s="97">
        <f t="shared" si="8"/>
        <v>0</v>
      </c>
      <c r="P142" s="31" t="str">
        <f>IF(O142&gt;'1. Your Institution'!$B$9,"This casual staff member has exceeded the limit of total annual work hours. Please check that the data are correct.",IF(O142&lt;'1. Your Institution'!$B$9,"",IF(O142="","")))</f>
        <v/>
      </c>
      <c r="Q142" s="57"/>
    </row>
    <row r="143" spans="1:17" x14ac:dyDescent="0.25">
      <c r="A143" s="96" t="str">
        <f t="shared" si="7"/>
        <v/>
      </c>
      <c r="B143" s="57"/>
      <c r="C143" s="91" t="str">
        <f>IFERROR(VLOOKUP($B143,'2b. Staff Data (Casual)'!$A:$K,5,0),"")</f>
        <v/>
      </c>
      <c r="D143" s="91" t="str">
        <f>IFERROR(VLOOKUP($B143,'2b. Staff Data (Casual)'!$A:$K,6,0),"")</f>
        <v/>
      </c>
      <c r="E143" s="91" t="str">
        <f>IFERROR(VLOOKUP($B143,'2b. Staff Data (Casual)'!$A:$K,7,0),"")</f>
        <v/>
      </c>
      <c r="F143" s="91" t="str">
        <f>IFERROR(VLOOKUP($B143,'2b. Staff Data (Casual)'!$A:$K,8,0),"")</f>
        <v/>
      </c>
      <c r="G143" s="91" t="str">
        <f>IFERROR(VLOOKUP($B143,'2b. Staff Data (Casual)'!$A:$K,9,0),"")</f>
        <v/>
      </c>
      <c r="H143" s="91" t="str">
        <f>IFERROR(VLOOKUP($B143,'2b. Staff Data (Casual)'!$A:$K,10,0),"")</f>
        <v/>
      </c>
      <c r="I143" s="91" t="str">
        <f>IFERROR(VLOOKUP($B143,'2b. Staff Data (Casual)'!$A:$K,11,0),"")</f>
        <v/>
      </c>
      <c r="J143" s="57" t="s">
        <v>1</v>
      </c>
      <c r="K143" s="57"/>
      <c r="L143" s="57"/>
      <c r="M143" s="57"/>
      <c r="N143" s="106">
        <f>M143/'1. Your Institution'!$B$9</f>
        <v>0</v>
      </c>
      <c r="O143" s="97">
        <f t="shared" si="8"/>
        <v>0</v>
      </c>
      <c r="P143" s="31" t="str">
        <f>IF(O143&gt;'1. Your Institution'!$B$9,"This casual staff member has exceeded the limit of total annual work hours. Please check that the data are correct.",IF(O143&lt;'1. Your Institution'!$B$9,"",IF(O143="","")))</f>
        <v/>
      </c>
      <c r="Q143" s="57"/>
    </row>
    <row r="144" spans="1:17" x14ac:dyDescent="0.25">
      <c r="A144" s="96" t="str">
        <f t="shared" si="7"/>
        <v/>
      </c>
      <c r="B144" s="57"/>
      <c r="C144" s="91" t="str">
        <f>IFERROR(VLOOKUP($B144,'2b. Staff Data (Casual)'!$A:$K,5,0),"")</f>
        <v/>
      </c>
      <c r="D144" s="91" t="str">
        <f>IFERROR(VLOOKUP($B144,'2b. Staff Data (Casual)'!$A:$K,6,0),"")</f>
        <v/>
      </c>
      <c r="E144" s="91" t="str">
        <f>IFERROR(VLOOKUP($B144,'2b. Staff Data (Casual)'!$A:$K,7,0),"")</f>
        <v/>
      </c>
      <c r="F144" s="91" t="str">
        <f>IFERROR(VLOOKUP($B144,'2b. Staff Data (Casual)'!$A:$K,8,0),"")</f>
        <v/>
      </c>
      <c r="G144" s="91" t="str">
        <f>IFERROR(VLOOKUP($B144,'2b. Staff Data (Casual)'!$A:$K,9,0),"")</f>
        <v/>
      </c>
      <c r="H144" s="91" t="str">
        <f>IFERROR(VLOOKUP($B144,'2b. Staff Data (Casual)'!$A:$K,10,0),"")</f>
        <v/>
      </c>
      <c r="I144" s="91" t="str">
        <f>IFERROR(VLOOKUP($B144,'2b. Staff Data (Casual)'!$A:$K,11,0),"")</f>
        <v/>
      </c>
      <c r="J144" s="57" t="s">
        <v>1</v>
      </c>
      <c r="K144" s="57"/>
      <c r="L144" s="57"/>
      <c r="M144" s="57"/>
      <c r="N144" s="106">
        <f>M144/'1. Your Institution'!$B$9</f>
        <v>0</v>
      </c>
      <c r="O144" s="97">
        <f t="shared" si="8"/>
        <v>0</v>
      </c>
      <c r="P144" s="31" t="str">
        <f>IF(O144&gt;'1. Your Institution'!$B$9,"This casual staff member has exceeded the limit of total annual work hours. Please check that the data are correct.",IF(O144&lt;'1. Your Institution'!$B$9,"",IF(O144="","")))</f>
        <v/>
      </c>
      <c r="Q144" s="57"/>
    </row>
  </sheetData>
  <mergeCells count="1">
    <mergeCell ref="A5:K6"/>
  </mergeCells>
  <phoneticPr fontId="27" type="noConversion"/>
  <conditionalFormatting sqref="P10:P144">
    <cfRule type="beginsWith" dxfId="4" priority="2" operator="beginsWith" text="This casual staff">
      <formula>LEFT(P10,LEN("This casual staff"))="This casual staff"</formula>
    </cfRule>
    <cfRule type="containsText" dxfId="3" priority="3" operator="containsText" text="FALSE">
      <formula>NOT(ISERROR(SEARCH("FALSE",P10)))</formula>
    </cfRule>
  </conditionalFormatting>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796AC1A8-35CB-40FD-A244-FFE770F796B0}">
          <x14:formula1>
            <xm:f>'Drop down list'!$R$2:$R$12</xm:f>
          </x14:formula1>
          <xm:sqref>L10:L144</xm:sqref>
        </x14:dataValidation>
        <x14:dataValidation type="list" allowBlank="1" showInputMessage="1" showErrorMessage="1" xr:uid="{C4F034C7-C140-4592-BD9B-8829BBB1C3D6}">
          <x14:formula1>
            <xm:f>'Drop down list'!$A$2:$A$12</xm:f>
          </x14:formula1>
          <xm:sqref>J10:J144</xm:sqref>
        </x14:dataValidation>
        <x14:dataValidation type="list" allowBlank="1" showInputMessage="1" showErrorMessage="1" xr:uid="{6B64F47D-82F3-4801-8189-E569C96882C6}">
          <x14:formula1>
            <xm:f>'3. Campuses (Optional)'!$A:$A</xm:f>
          </x14:formula1>
          <xm:sqref>K10:K144</xm:sqref>
        </x14:dataValidation>
        <x14:dataValidation type="list" allowBlank="1" showInputMessage="1" showErrorMessage="1" xr:uid="{462FD421-A0F4-4B1F-AE09-0A6263BD9FB2}">
          <x14:formula1>
            <xm:f>'2b. Staff Data (Casual)'!$A:$A</xm:f>
          </x14:formula1>
          <xm:sqref>B10:B144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90F1-83D5-4CF5-99B3-79BC905C1F01}">
  <sheetPr>
    <tabColor theme="7" tint="0.59999389629810485"/>
  </sheetPr>
  <dimension ref="A1:J129"/>
  <sheetViews>
    <sheetView zoomScale="85" zoomScaleNormal="85" workbookViewId="0">
      <selection activeCell="M23" sqref="M23"/>
    </sheetView>
  </sheetViews>
  <sheetFormatPr defaultRowHeight="16.5" x14ac:dyDescent="0.3"/>
  <cols>
    <col min="1" max="1" width="22.140625" style="62" customWidth="1"/>
    <col min="2" max="2" width="35.85546875" style="62" customWidth="1"/>
    <col min="3" max="3" width="45" style="62" bestFit="1" customWidth="1"/>
    <col min="4" max="4" width="33.7109375" style="62" customWidth="1"/>
    <col min="5" max="5" width="24.5703125" style="62" customWidth="1"/>
    <col min="6" max="6" width="28" style="62" hidden="1" customWidth="1"/>
    <col min="7" max="7" width="38.85546875" style="108" customWidth="1"/>
    <col min="8" max="16384" width="9.140625" style="62"/>
  </cols>
  <sheetData>
    <row r="1" spans="1:10" ht="22.5" x14ac:dyDescent="0.3">
      <c r="A1" s="7" t="s">
        <v>84</v>
      </c>
      <c r="G1" s="62"/>
    </row>
    <row r="2" spans="1:10" x14ac:dyDescent="0.3">
      <c r="A2" s="49" t="s">
        <v>162</v>
      </c>
      <c r="G2" s="62"/>
    </row>
    <row r="3" spans="1:10" x14ac:dyDescent="0.3">
      <c r="A3" s="62" t="s">
        <v>203</v>
      </c>
      <c r="G3" s="62"/>
    </row>
    <row r="4" spans="1:10" ht="17.25" thickBot="1" x14ac:dyDescent="0.35">
      <c r="A4" s="11" t="s">
        <v>250</v>
      </c>
      <c r="G4" s="62"/>
    </row>
    <row r="5" spans="1:10" ht="69.75" thickBot="1" x14ac:dyDescent="0.35">
      <c r="A5" s="39" t="s">
        <v>110</v>
      </c>
      <c r="B5" s="40" t="s">
        <v>12</v>
      </c>
      <c r="C5" s="40" t="s">
        <v>208</v>
      </c>
      <c r="D5" s="40" t="s">
        <v>225</v>
      </c>
      <c r="E5" s="60" t="s">
        <v>206</v>
      </c>
      <c r="F5" s="60" t="s">
        <v>40</v>
      </c>
      <c r="G5" s="60" t="s">
        <v>223</v>
      </c>
    </row>
    <row r="6" spans="1:10" x14ac:dyDescent="0.3">
      <c r="A6" s="58"/>
      <c r="B6" s="58"/>
      <c r="C6" s="93"/>
      <c r="D6" s="93"/>
      <c r="E6" s="107"/>
      <c r="F6" s="62" t="str">
        <f>'1. Your Institution'!$B$7</f>
        <v>Select from list</v>
      </c>
      <c r="G6" s="58"/>
    </row>
    <row r="7" spans="1:10" x14ac:dyDescent="0.3">
      <c r="A7" s="58"/>
      <c r="B7" s="58"/>
      <c r="C7" s="93"/>
      <c r="D7" s="93"/>
      <c r="E7" s="69"/>
      <c r="F7" s="62" t="str">
        <f>'1. Your Institution'!$B$7</f>
        <v>Select from list</v>
      </c>
      <c r="G7" s="57"/>
    </row>
    <row r="8" spans="1:10" x14ac:dyDescent="0.3">
      <c r="A8" s="57"/>
      <c r="B8" s="58"/>
      <c r="C8" s="93"/>
      <c r="D8" s="93"/>
      <c r="E8" s="69"/>
      <c r="F8" s="62" t="str">
        <f>'1. Your Institution'!$B$7</f>
        <v>Select from list</v>
      </c>
      <c r="G8" s="57"/>
    </row>
    <row r="9" spans="1:10" x14ac:dyDescent="0.3">
      <c r="A9" s="58"/>
      <c r="B9" s="58"/>
      <c r="C9" s="92"/>
      <c r="D9" s="93"/>
      <c r="E9" s="69"/>
      <c r="F9" s="62" t="str">
        <f>'1. Your Institution'!$B$7</f>
        <v>Select from list</v>
      </c>
      <c r="G9" s="57"/>
    </row>
    <row r="10" spans="1:10" x14ac:dyDescent="0.3">
      <c r="A10" s="57"/>
      <c r="B10" s="58"/>
      <c r="C10" s="92"/>
      <c r="D10" s="93"/>
      <c r="E10" s="69"/>
      <c r="F10" s="62" t="str">
        <f>'1. Your Institution'!$B$7</f>
        <v>Select from list</v>
      </c>
      <c r="G10" s="57"/>
    </row>
    <row r="11" spans="1:10" x14ac:dyDescent="0.3">
      <c r="A11" s="57"/>
      <c r="B11" s="57"/>
      <c r="C11" s="57"/>
      <c r="D11" s="92"/>
      <c r="E11" s="69"/>
      <c r="F11" s="62" t="str">
        <f>'1. Your Institution'!$B$7</f>
        <v>Select from list</v>
      </c>
      <c r="G11" s="57"/>
    </row>
    <row r="12" spans="1:10" x14ac:dyDescent="0.3">
      <c r="A12" s="57"/>
      <c r="B12" s="57"/>
      <c r="C12" s="57"/>
      <c r="D12" s="92"/>
      <c r="E12" s="69"/>
      <c r="F12" s="62" t="str">
        <f>'1. Your Institution'!$B$7</f>
        <v>Select from list</v>
      </c>
      <c r="G12" s="57"/>
    </row>
    <row r="13" spans="1:10" x14ac:dyDescent="0.3">
      <c r="A13" s="57"/>
      <c r="B13" s="57"/>
      <c r="C13" s="57"/>
      <c r="D13" s="92"/>
      <c r="E13" s="69"/>
      <c r="F13" s="62" t="str">
        <f>'1. Your Institution'!$B$7</f>
        <v>Select from list</v>
      </c>
      <c r="G13" s="57"/>
    </row>
    <row r="14" spans="1:10" x14ac:dyDescent="0.3">
      <c r="A14" s="57"/>
      <c r="B14" s="57"/>
      <c r="C14" s="57"/>
      <c r="D14" s="92"/>
      <c r="E14" s="69"/>
      <c r="F14" s="62" t="str">
        <f>'1. Your Institution'!$B$7</f>
        <v>Select from list</v>
      </c>
      <c r="G14" s="57"/>
    </row>
    <row r="15" spans="1:10" x14ac:dyDescent="0.3">
      <c r="A15" s="57"/>
      <c r="B15" s="57"/>
      <c r="C15" s="57"/>
      <c r="D15" s="92"/>
      <c r="E15" s="69"/>
      <c r="F15" s="62" t="str">
        <f>'1. Your Institution'!$B$7</f>
        <v>Select from list</v>
      </c>
      <c r="G15" s="57"/>
      <c r="J15" s="129" t="s">
        <v>272</v>
      </c>
    </row>
    <row r="16" spans="1:10" x14ac:dyDescent="0.3">
      <c r="A16" s="57"/>
      <c r="B16" s="57"/>
      <c r="C16" s="57"/>
      <c r="D16" s="92"/>
      <c r="E16" s="69"/>
      <c r="F16" s="62" t="str">
        <f>'1. Your Institution'!$B$7</f>
        <v>Select from list</v>
      </c>
      <c r="G16" s="57"/>
      <c r="J16" s="63" t="s">
        <v>271</v>
      </c>
    </row>
    <row r="17" spans="1:7" x14ac:dyDescent="0.3">
      <c r="A17" s="57"/>
      <c r="B17" s="57"/>
      <c r="C17" s="57"/>
      <c r="D17" s="92"/>
      <c r="E17" s="69"/>
      <c r="F17" s="62" t="str">
        <f>'1. Your Institution'!$B$7</f>
        <v>Select from list</v>
      </c>
      <c r="G17" s="57"/>
    </row>
    <row r="18" spans="1:7" x14ac:dyDescent="0.3">
      <c r="A18" s="57"/>
      <c r="B18" s="57"/>
      <c r="C18" s="57"/>
      <c r="D18" s="92"/>
      <c r="E18" s="69"/>
      <c r="F18" s="62" t="str">
        <f>'1. Your Institution'!$B$7</f>
        <v>Select from list</v>
      </c>
      <c r="G18" s="57"/>
    </row>
    <row r="19" spans="1:7" x14ac:dyDescent="0.3">
      <c r="A19" s="57"/>
      <c r="B19" s="57"/>
      <c r="C19" s="57"/>
      <c r="D19" s="92"/>
      <c r="E19" s="69"/>
      <c r="F19" s="62" t="str">
        <f>'1. Your Institution'!$B$7</f>
        <v>Select from list</v>
      </c>
      <c r="G19" s="57"/>
    </row>
    <row r="20" spans="1:7" x14ac:dyDescent="0.3">
      <c r="A20" s="57"/>
      <c r="B20" s="57"/>
      <c r="C20" s="57"/>
      <c r="D20" s="92"/>
      <c r="E20" s="69"/>
      <c r="F20" s="62" t="str">
        <f>'1. Your Institution'!$B$7</f>
        <v>Select from list</v>
      </c>
      <c r="G20" s="57"/>
    </row>
    <row r="21" spans="1:7" x14ac:dyDescent="0.3">
      <c r="A21" s="57"/>
      <c r="B21" s="57"/>
      <c r="C21" s="57"/>
      <c r="D21" s="92"/>
      <c r="E21" s="69"/>
      <c r="F21" s="62" t="str">
        <f>'1. Your Institution'!$B$7</f>
        <v>Select from list</v>
      </c>
      <c r="G21" s="57"/>
    </row>
    <row r="22" spans="1:7" x14ac:dyDescent="0.3">
      <c r="A22" s="57"/>
      <c r="B22" s="57"/>
      <c r="C22" s="57"/>
      <c r="D22" s="92"/>
      <c r="E22" s="69"/>
      <c r="F22" s="62" t="str">
        <f>'1. Your Institution'!$B$7</f>
        <v>Select from list</v>
      </c>
      <c r="G22" s="57"/>
    </row>
    <row r="23" spans="1:7" x14ac:dyDescent="0.3">
      <c r="A23" s="57"/>
      <c r="B23" s="57"/>
      <c r="C23" s="57"/>
      <c r="D23" s="92"/>
      <c r="E23" s="69"/>
      <c r="F23" s="62" t="str">
        <f>'1. Your Institution'!$B$7</f>
        <v>Select from list</v>
      </c>
      <c r="G23" s="57"/>
    </row>
    <row r="24" spans="1:7" x14ac:dyDescent="0.3">
      <c r="A24" s="57"/>
      <c r="B24" s="57"/>
      <c r="C24" s="57"/>
      <c r="D24" s="92"/>
      <c r="E24" s="69"/>
      <c r="F24" s="62" t="str">
        <f>'1. Your Institution'!$B$7</f>
        <v>Select from list</v>
      </c>
      <c r="G24" s="57"/>
    </row>
    <row r="25" spans="1:7" x14ac:dyDescent="0.3">
      <c r="A25" s="57"/>
      <c r="B25" s="57"/>
      <c r="C25" s="57"/>
      <c r="D25" s="92"/>
      <c r="E25" s="69"/>
      <c r="F25" s="62" t="str">
        <f>'1. Your Institution'!$B$7</f>
        <v>Select from list</v>
      </c>
      <c r="G25" s="57"/>
    </row>
    <row r="26" spans="1:7" x14ac:dyDescent="0.3">
      <c r="A26" s="57"/>
      <c r="B26" s="57"/>
      <c r="C26" s="57"/>
      <c r="D26" s="92"/>
      <c r="E26" s="69"/>
      <c r="F26" s="62" t="str">
        <f>'1. Your Institution'!$B$7</f>
        <v>Select from list</v>
      </c>
      <c r="G26" s="57"/>
    </row>
    <row r="27" spans="1:7" x14ac:dyDescent="0.3">
      <c r="A27" s="57"/>
      <c r="B27" s="57"/>
      <c r="C27" s="57"/>
      <c r="D27" s="92"/>
      <c r="E27" s="69"/>
      <c r="F27" s="62" t="str">
        <f>'1. Your Institution'!$B$7</f>
        <v>Select from list</v>
      </c>
      <c r="G27" s="57"/>
    </row>
    <row r="28" spans="1:7" x14ac:dyDescent="0.3">
      <c r="A28" s="57"/>
      <c r="B28" s="57"/>
      <c r="C28" s="57"/>
      <c r="D28" s="92"/>
      <c r="E28" s="69"/>
      <c r="F28" s="62" t="str">
        <f>'1. Your Institution'!$B$7</f>
        <v>Select from list</v>
      </c>
      <c r="G28" s="57"/>
    </row>
    <row r="29" spans="1:7" x14ac:dyDescent="0.3">
      <c r="A29" s="57"/>
      <c r="B29" s="57"/>
      <c r="C29" s="57"/>
      <c r="D29" s="92"/>
      <c r="E29" s="69"/>
      <c r="F29" s="62" t="str">
        <f>'1. Your Institution'!$B$7</f>
        <v>Select from list</v>
      </c>
      <c r="G29" s="57"/>
    </row>
    <row r="30" spans="1:7" x14ac:dyDescent="0.3">
      <c r="A30" s="57"/>
      <c r="B30" s="57"/>
      <c r="C30" s="57"/>
      <c r="D30" s="92"/>
      <c r="E30" s="69"/>
      <c r="F30" s="62" t="str">
        <f>'1. Your Institution'!$B$7</f>
        <v>Select from list</v>
      </c>
      <c r="G30" s="57"/>
    </row>
    <row r="31" spans="1:7" x14ac:dyDescent="0.3">
      <c r="A31" s="57"/>
      <c r="B31" s="57"/>
      <c r="C31" s="57"/>
      <c r="D31" s="92"/>
      <c r="E31" s="69"/>
      <c r="F31" s="62" t="str">
        <f>'1. Your Institution'!$B$7</f>
        <v>Select from list</v>
      </c>
      <c r="G31" s="59"/>
    </row>
    <row r="32" spans="1:7" x14ac:dyDescent="0.3">
      <c r="A32" s="8"/>
      <c r="G32" s="62"/>
    </row>
    <row r="33" s="62" customFormat="1" x14ac:dyDescent="0.3"/>
    <row r="34" s="62" customFormat="1" x14ac:dyDescent="0.3"/>
    <row r="35" s="62" customFormat="1" x14ac:dyDescent="0.3"/>
    <row r="36" s="62" customFormat="1" x14ac:dyDescent="0.3"/>
    <row r="37" s="62" customFormat="1" x14ac:dyDescent="0.3"/>
    <row r="38" s="62" customFormat="1" x14ac:dyDescent="0.3"/>
    <row r="39" s="62" customFormat="1" x14ac:dyDescent="0.3"/>
    <row r="40" s="62" customFormat="1" x14ac:dyDescent="0.3"/>
    <row r="41" s="62" customFormat="1" x14ac:dyDescent="0.3"/>
    <row r="42" s="62" customFormat="1" x14ac:dyDescent="0.3"/>
    <row r="43" s="62" customFormat="1" x14ac:dyDescent="0.3"/>
    <row r="44" s="62" customFormat="1" x14ac:dyDescent="0.3"/>
    <row r="45" s="62" customFormat="1" x14ac:dyDescent="0.3"/>
    <row r="46" s="62" customFormat="1" x14ac:dyDescent="0.3"/>
    <row r="47" s="62" customFormat="1" x14ac:dyDescent="0.3"/>
    <row r="48" s="62" customFormat="1" x14ac:dyDescent="0.3"/>
    <row r="49" s="62" customFormat="1" x14ac:dyDescent="0.3"/>
    <row r="50" s="62" customFormat="1" x14ac:dyDescent="0.3"/>
    <row r="51" s="62" customFormat="1" x14ac:dyDescent="0.3"/>
    <row r="52" s="62" customFormat="1" x14ac:dyDescent="0.3"/>
    <row r="53" s="62" customFormat="1" x14ac:dyDescent="0.3"/>
    <row r="54" s="62" customFormat="1" x14ac:dyDescent="0.3"/>
    <row r="55" s="62" customFormat="1" x14ac:dyDescent="0.3"/>
    <row r="56" s="62" customFormat="1" x14ac:dyDescent="0.3"/>
    <row r="57" s="62" customFormat="1" x14ac:dyDescent="0.3"/>
    <row r="58" s="62" customFormat="1" x14ac:dyDescent="0.3"/>
    <row r="59" s="62" customFormat="1" x14ac:dyDescent="0.3"/>
    <row r="60" s="62" customFormat="1" x14ac:dyDescent="0.3"/>
    <row r="61" s="62" customFormat="1" x14ac:dyDescent="0.3"/>
    <row r="62" s="62" customFormat="1" x14ac:dyDescent="0.3"/>
    <row r="63" s="62" customFormat="1" x14ac:dyDescent="0.3"/>
    <row r="64" s="62" customFormat="1" x14ac:dyDescent="0.3"/>
    <row r="65" s="62" customFormat="1" x14ac:dyDescent="0.3"/>
    <row r="66" s="62" customFormat="1" x14ac:dyDescent="0.3"/>
    <row r="67" s="62" customFormat="1" x14ac:dyDescent="0.3"/>
    <row r="68" s="62" customFormat="1" x14ac:dyDescent="0.3"/>
    <row r="69" s="62" customFormat="1" x14ac:dyDescent="0.3"/>
    <row r="70" s="62" customFormat="1" x14ac:dyDescent="0.3"/>
    <row r="71" s="62" customFormat="1" x14ac:dyDescent="0.3"/>
    <row r="72" s="62" customFormat="1" x14ac:dyDescent="0.3"/>
    <row r="73" s="62" customFormat="1" x14ac:dyDescent="0.3"/>
    <row r="74" s="62" customFormat="1" x14ac:dyDescent="0.3"/>
    <row r="75" s="62" customFormat="1" x14ac:dyDescent="0.3"/>
    <row r="76" s="62" customFormat="1" x14ac:dyDescent="0.3"/>
    <row r="77" s="62" customFormat="1" x14ac:dyDescent="0.3"/>
    <row r="78" s="62" customFormat="1" x14ac:dyDescent="0.3"/>
    <row r="79" s="62" customFormat="1" x14ac:dyDescent="0.3"/>
    <row r="80" s="62" customFormat="1" x14ac:dyDescent="0.3"/>
    <row r="81" s="62" customFormat="1" x14ac:dyDescent="0.3"/>
    <row r="82" s="62" customFormat="1" x14ac:dyDescent="0.3"/>
    <row r="83" s="62" customFormat="1" x14ac:dyDescent="0.3"/>
    <row r="84" s="62" customFormat="1" x14ac:dyDescent="0.3"/>
    <row r="85" s="62" customFormat="1" x14ac:dyDescent="0.3"/>
    <row r="86" s="62" customFormat="1" x14ac:dyDescent="0.3"/>
    <row r="87" s="62" customFormat="1" x14ac:dyDescent="0.3"/>
    <row r="88" s="62" customFormat="1" x14ac:dyDescent="0.3"/>
    <row r="89" s="62" customFormat="1" x14ac:dyDescent="0.3"/>
    <row r="90" s="62" customFormat="1" x14ac:dyDescent="0.3"/>
    <row r="91" s="62" customFormat="1" x14ac:dyDescent="0.3"/>
    <row r="92" s="62" customFormat="1" x14ac:dyDescent="0.3"/>
    <row r="93" s="62" customFormat="1" x14ac:dyDescent="0.3"/>
    <row r="94" s="62" customFormat="1" x14ac:dyDescent="0.3"/>
    <row r="95" s="62" customFormat="1" x14ac:dyDescent="0.3"/>
    <row r="96" s="62" customFormat="1" x14ac:dyDescent="0.3"/>
    <row r="97" s="62" customFormat="1" x14ac:dyDescent="0.3"/>
    <row r="98" s="62" customFormat="1" x14ac:dyDescent="0.3"/>
    <row r="99" s="62" customFormat="1" x14ac:dyDescent="0.3"/>
    <row r="100" s="62" customFormat="1" x14ac:dyDescent="0.3"/>
    <row r="101" s="62" customFormat="1" x14ac:dyDescent="0.3"/>
    <row r="102" s="62" customFormat="1" x14ac:dyDescent="0.3"/>
    <row r="103" s="62" customFormat="1" x14ac:dyDescent="0.3"/>
    <row r="104" s="62" customFormat="1" x14ac:dyDescent="0.3"/>
    <row r="105" s="62" customFormat="1" x14ac:dyDescent="0.3"/>
    <row r="106" s="62" customFormat="1" x14ac:dyDescent="0.3"/>
    <row r="107" s="62" customFormat="1" x14ac:dyDescent="0.3"/>
    <row r="108" s="62" customFormat="1" x14ac:dyDescent="0.3"/>
    <row r="109" s="62" customFormat="1" x14ac:dyDescent="0.3"/>
    <row r="110" s="62" customFormat="1" x14ac:dyDescent="0.3"/>
    <row r="111" s="62" customFormat="1" x14ac:dyDescent="0.3"/>
    <row r="112" s="62" customFormat="1" x14ac:dyDescent="0.3"/>
    <row r="113" s="62" customFormat="1" x14ac:dyDescent="0.3"/>
    <row r="114" s="62" customFormat="1" x14ac:dyDescent="0.3"/>
    <row r="115" s="62" customFormat="1" x14ac:dyDescent="0.3"/>
    <row r="116" s="62" customFormat="1" x14ac:dyDescent="0.3"/>
    <row r="117" s="62" customFormat="1" x14ac:dyDescent="0.3"/>
    <row r="118" s="62" customFormat="1" x14ac:dyDescent="0.3"/>
    <row r="119" s="62" customFormat="1" x14ac:dyDescent="0.3"/>
    <row r="120" s="62" customFormat="1" x14ac:dyDescent="0.3"/>
    <row r="121" s="62" customFormat="1" x14ac:dyDescent="0.3"/>
    <row r="122" s="62" customFormat="1" x14ac:dyDescent="0.3"/>
    <row r="123" s="62" customFormat="1" x14ac:dyDescent="0.3"/>
    <row r="124" s="62" customFormat="1" x14ac:dyDescent="0.3"/>
    <row r="125" s="62" customFormat="1" x14ac:dyDescent="0.3"/>
    <row r="126" s="62" customFormat="1" x14ac:dyDescent="0.3"/>
    <row r="127" s="62" customFormat="1" x14ac:dyDescent="0.3"/>
    <row r="128" s="62" customFormat="1" x14ac:dyDescent="0.3"/>
    <row r="129" s="62" customFormat="1" x14ac:dyDescent="0.3"/>
  </sheetData>
  <hyperlinks>
    <hyperlink ref="J16" r:id="rId1" xr:uid="{1A16DE38-53A3-4980-BEA9-F18F253219CE}"/>
  </hyperlinks>
  <pageMargins left="0.7" right="0.7" top="0.75" bottom="0.75" header="0.3" footer="0.3"/>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A2BFA3C7-D669-4711-A667-C81BC091462C}">
          <x14:formula1>
            <xm:f>'3. Campuses (Optional)'!$A:$A</xm:f>
          </x14:formula1>
          <xm:sqref>C6:C31</xm:sqref>
        </x14:dataValidation>
        <x14:dataValidation type="list" allowBlank="1" showInputMessage="1" showErrorMessage="1" xr:uid="{6CAA5FF6-CD8E-4785-A75E-D50C07CC0441}">
          <x14:formula1>
            <xm:f>'Drop down list'!$A$2:$A$12</xm:f>
          </x14:formula1>
          <xm:sqref>B6:B31</xm:sqref>
        </x14:dataValidation>
        <x14:dataValidation type="list" allowBlank="1" showInputMessage="1" showErrorMessage="1" xr:uid="{4004B8F6-FC8D-4F4E-90B6-3A44E375B91E}">
          <x14:formula1>
            <xm:f>'Drop down list'!$R$2:$R$12</xm:f>
          </x14:formula1>
          <xm:sqref>D6:D31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6882-8889-43A2-A74A-39CCD18CFE1E}">
  <sheetPr>
    <tabColor theme="7" tint="0.59999389629810485"/>
  </sheetPr>
  <dimension ref="A1:U29"/>
  <sheetViews>
    <sheetView tabSelected="1" topLeftCell="F1" zoomScale="85" zoomScaleNormal="85" workbookViewId="0">
      <selection activeCell="U6" sqref="U6"/>
    </sheetView>
  </sheetViews>
  <sheetFormatPr defaultRowHeight="16.5" x14ac:dyDescent="0.3"/>
  <cols>
    <col min="1" max="1" width="20.85546875" style="62" customWidth="1"/>
    <col min="2" max="2" width="25.42578125" style="62" customWidth="1"/>
    <col min="3" max="4" width="25.140625" style="62" customWidth="1"/>
    <col min="5" max="8" width="22.85546875" style="62" customWidth="1"/>
    <col min="9" max="9" width="25.5703125" style="62" hidden="1" customWidth="1"/>
    <col min="10" max="10" width="25.140625" style="62" customWidth="1"/>
    <col min="11" max="13" width="18.85546875" style="62" hidden="1" customWidth="1"/>
    <col min="14" max="14" width="17.7109375" style="62" customWidth="1"/>
    <col min="15" max="15" width="17.7109375" style="109" customWidth="1"/>
    <col min="16" max="16" width="54.5703125" style="62" hidden="1" customWidth="1"/>
    <col min="17" max="17" width="2.5703125" style="62" customWidth="1"/>
    <col min="18" max="18" width="3.42578125" style="62" customWidth="1"/>
    <col min="19" max="19" width="25.42578125" style="62" customWidth="1"/>
    <col min="20" max="20" width="22.42578125" style="62" customWidth="1"/>
    <col min="21" max="21" width="41.85546875" style="62" customWidth="1"/>
    <col min="22" max="16384" width="9.140625" style="62"/>
  </cols>
  <sheetData>
    <row r="1" spans="1:21" ht="22.5" x14ac:dyDescent="0.3">
      <c r="A1" s="7" t="s">
        <v>39</v>
      </c>
      <c r="N1" s="109"/>
      <c r="O1" s="62"/>
    </row>
    <row r="2" spans="1:21" x14ac:dyDescent="0.3">
      <c r="A2" s="29" t="s">
        <v>226</v>
      </c>
      <c r="N2" s="109"/>
      <c r="O2" s="62"/>
    </row>
    <row r="3" spans="1:21" x14ac:dyDescent="0.3">
      <c r="A3" s="11" t="s">
        <v>251</v>
      </c>
      <c r="N3" s="150" t="s">
        <v>109</v>
      </c>
      <c r="O3" s="151"/>
    </row>
    <row r="4" spans="1:21" ht="51.75" x14ac:dyDescent="0.3">
      <c r="A4" s="14" t="s">
        <v>110</v>
      </c>
      <c r="B4" s="15" t="s">
        <v>12</v>
      </c>
      <c r="C4" s="15" t="s">
        <v>201</v>
      </c>
      <c r="D4" s="18" t="s">
        <v>205</v>
      </c>
      <c r="E4" s="16" t="s">
        <v>216</v>
      </c>
      <c r="F4" s="16" t="s">
        <v>217</v>
      </c>
      <c r="G4" s="16" t="s">
        <v>218</v>
      </c>
      <c r="H4" s="16" t="s">
        <v>115</v>
      </c>
      <c r="I4" s="17" t="s">
        <v>154</v>
      </c>
      <c r="J4" s="17" t="s">
        <v>155</v>
      </c>
      <c r="K4" s="110" t="s">
        <v>156</v>
      </c>
      <c r="L4" s="110" t="s">
        <v>157</v>
      </c>
      <c r="M4" s="110" t="s">
        <v>158</v>
      </c>
      <c r="N4" s="111" t="s">
        <v>169</v>
      </c>
      <c r="O4" s="110" t="s">
        <v>170</v>
      </c>
      <c r="P4" s="112" t="s">
        <v>40</v>
      </c>
      <c r="S4" s="153" t="s">
        <v>281</v>
      </c>
      <c r="T4" s="153"/>
      <c r="U4" s="153"/>
    </row>
    <row r="5" spans="1:21" ht="28.5" x14ac:dyDescent="0.3">
      <c r="A5" s="136" t="str">
        <f>IF(ISBLANK('5. Student EFTSL'!A6)=TRUE,"N/A",'5. Student EFTSL'!A6)</f>
        <v>N/A</v>
      </c>
      <c r="B5" s="136" t="str">
        <f>IF(ISBLANK('5. Student EFTSL'!B6)=TRUE,"N/A",'5. Student EFTSL'!B6)</f>
        <v>N/A</v>
      </c>
      <c r="C5" s="136" t="str">
        <f>IF(ISBLANK('5. Student EFTSL'!C6)=TRUE,"",'5. Student EFTSL'!C6)</f>
        <v/>
      </c>
      <c r="D5" s="136" t="str">
        <f>IF(ISBLANK('5. Student EFTSL'!D6)=TRUE,"N/A",'5. Student EFTSL'!D6)</f>
        <v>N/A</v>
      </c>
      <c r="E5" s="137">
        <f>SUMIFS('4a. Staff FTE (FTFFT)'!$P:$P,'4a. Staff FTE (FTFFT)'!$M:$M,$B5,'4a. Staff FTE (FTFFT)'!$N:$N,$C5,'4a. Staff FTE (FTFFT)'!$A:$A,$A5,'4a. Staff FTE (FTFFT)'!$O:$O,$D5,'4a. Staff FTE (FTFFT)'!$L:$L,"Yes")</f>
        <v>0</v>
      </c>
      <c r="F5" s="138">
        <f>SUMIFS('4b. Staff FTE (Casual)'!$N:$N,'4b. Staff FTE (Casual)'!$J:$J,$B5,'4b. Staff FTE (Casual)'!$K:$K,$C5,'4b. Staff FTE (Casual)'!$L:$L,$D5,'4b. Staff FTE (Casual)'!$A:$A,$A5)</f>
        <v>0</v>
      </c>
      <c r="G5" s="138">
        <f>SUM(E5:F5)</f>
        <v>0</v>
      </c>
      <c r="H5" s="139">
        <f>SUMIFS('5. Student EFTSL'!$E:$E,'5. Student EFTSL'!$B:$B,$B5,'5. Student EFTSL'!$C:$C,$C5,'5. Student EFTSL'!$A:$A,$A5,'5. Student EFTSL'!$D:$D,Table2[[#This Row],[Program area of specialisation]])</f>
        <v>0</v>
      </c>
      <c r="I5" s="137" t="str">
        <f>IFERROR(H5/G5,"")</f>
        <v/>
      </c>
      <c r="J5" s="140" t="str">
        <f>IFERROR(ROUNDUP(I5,0)&amp;":1","")</f>
        <v/>
      </c>
      <c r="K5" s="137">
        <f>IF(B5="N/A",0,1)</f>
        <v>0</v>
      </c>
      <c r="L5" s="137">
        <f>IF(G5&gt;0,1,0)</f>
        <v>0</v>
      </c>
      <c r="M5" s="137">
        <f>IF(H5&gt;0,1,0)</f>
        <v>0</v>
      </c>
      <c r="N5" s="141" t="str">
        <f t="shared" ref="N5:N29" si="0">IF(SUM(K5,L5)=1,"Please check that staff FTE have been entered against this program sequence, campus and area of specialisation","")</f>
        <v/>
      </c>
      <c r="O5" s="141" t="str">
        <f>IF(SUM(K5,M5)=1,"Please check that the 4. Student EFTSL tab has load data against this program sequence, campus and area of specialisation","")</f>
        <v/>
      </c>
      <c r="P5" s="19" t="str">
        <f>'1. Your Institution'!$B$7</f>
        <v>Select from list</v>
      </c>
      <c r="S5" s="131" t="s">
        <v>274</v>
      </c>
      <c r="T5" s="132" t="s">
        <v>275</v>
      </c>
      <c r="U5" s="131" t="s">
        <v>276</v>
      </c>
    </row>
    <row r="6" spans="1:21" ht="33" x14ac:dyDescent="0.3">
      <c r="A6" s="136" t="str">
        <f>IF(ISBLANK('5. Student EFTSL'!A7)=TRUE,"N/A",'5. Student EFTSL'!A7)</f>
        <v>N/A</v>
      </c>
      <c r="B6" s="136" t="str">
        <f>IF(ISBLANK('5. Student EFTSL'!B7)=TRUE,"N/A",'5. Student EFTSL'!B7)</f>
        <v>N/A</v>
      </c>
      <c r="C6" s="136" t="str">
        <f>IF(ISBLANK('5. Student EFTSL'!C7)=TRUE,"",'5. Student EFTSL'!C7)</f>
        <v/>
      </c>
      <c r="D6" s="136" t="str">
        <f>IF(ISBLANK('5. Student EFTSL'!D7)=TRUE,"N/A",'5. Student EFTSL'!D7)</f>
        <v>N/A</v>
      </c>
      <c r="E6" s="137">
        <f>SUMIFS('4a. Staff FTE (FTFFT)'!$P:$P,'4a. Staff FTE (FTFFT)'!$M:$M,$B6,'4a. Staff FTE (FTFFT)'!$N:$N,$C6,'4a. Staff FTE (FTFFT)'!$A:$A,$A6,'4a. Staff FTE (FTFFT)'!$O:$O,$D6,'4a. Staff FTE (FTFFT)'!$L:$L,"Yes")</f>
        <v>0</v>
      </c>
      <c r="F6" s="138">
        <f>SUMIFS('4b. Staff FTE (Casual)'!$N:$N,'4b. Staff FTE (Casual)'!$J:$J,$B6,'4b. Staff FTE (Casual)'!$K:$K,$C6,'4b. Staff FTE (Casual)'!$L:$L,$D6,'4b. Staff FTE (Casual)'!$A:$A,$A6)</f>
        <v>0</v>
      </c>
      <c r="G6" s="113">
        <f t="shared" ref="G6:G29" si="1">SUM(E6:F6)</f>
        <v>0</v>
      </c>
      <c r="H6" s="139">
        <f>SUMIFS('5. Student EFTSL'!$E:$E,'5. Student EFTSL'!$B:$B,$B6,'5. Student EFTSL'!$C:$C,$C6,'5. Student EFTSL'!$A:$A,$A6,'5. Student EFTSL'!$D:$D,Table2[[#This Row],[Program area of specialisation]])</f>
        <v>0</v>
      </c>
      <c r="I6" s="137" t="str">
        <f t="shared" ref="I6:I29" si="2">IFERROR(H6/G6,"")</f>
        <v/>
      </c>
      <c r="J6" s="140" t="str">
        <f t="shared" ref="J6:J29" si="3">IFERROR(ROUNDUP(I6,0)&amp;":1","")</f>
        <v/>
      </c>
      <c r="K6" s="137">
        <f t="shared" ref="K6:K29" si="4">IF(B6="N/A",0,1)</f>
        <v>0</v>
      </c>
      <c r="L6" s="137">
        <f t="shared" ref="L6:L29" si="5">IF(G6&gt;0,1,0)</f>
        <v>0</v>
      </c>
      <c r="M6" s="137">
        <f t="shared" ref="M6:M29" si="6">IF(H6&gt;0,1,0)</f>
        <v>0</v>
      </c>
      <c r="N6" s="141" t="str">
        <f t="shared" si="0"/>
        <v/>
      </c>
      <c r="O6" s="141" t="str">
        <f t="shared" ref="O6:O29" si="7">IF(SUM(K6,M6)=1,"Please check that the 4. Student EFTSL tab has load data against this program sequence, campus and area of specialisation","")</f>
        <v/>
      </c>
      <c r="P6" s="20" t="str">
        <f>'1. Your Institution'!$B$7</f>
        <v>Select from list</v>
      </c>
      <c r="S6" s="132" t="s">
        <v>277</v>
      </c>
      <c r="T6" s="133">
        <f>SUM(E:E)-SUM('4a. Staff FTE (FTFFT)'!P:P)</f>
        <v>0</v>
      </c>
      <c r="U6" s="134" t="str">
        <f>IF(T6&lt;&gt;0,"Error: There is a discrepancy in Staff FTE. Please check that data categories listed in Tab 4a matches with data reported in Tab 5","Data okay: Total FTFFT FTE reported in Tab 4a matches total FTE in Column E")</f>
        <v>Data okay: Total FTFFT FTE reported in Tab 4a matches total FTE in Column E</v>
      </c>
    </row>
    <row r="7" spans="1:21" ht="33" x14ac:dyDescent="0.3">
      <c r="A7" s="136" t="str">
        <f>IF(ISBLANK('5. Student EFTSL'!A8)=TRUE,"N/A",'5. Student EFTSL'!A8)</f>
        <v>N/A</v>
      </c>
      <c r="B7" s="136" t="str">
        <f>IF(ISBLANK('5. Student EFTSL'!B8)=TRUE,"N/A",'5. Student EFTSL'!B8)</f>
        <v>N/A</v>
      </c>
      <c r="C7" s="136" t="str">
        <f>IF(ISBLANK('5. Student EFTSL'!C8)=TRUE,"",'5. Student EFTSL'!C8)</f>
        <v/>
      </c>
      <c r="D7" s="136" t="str">
        <f>IF(ISBLANK('5. Student EFTSL'!D8)=TRUE,"N/A",'5. Student EFTSL'!D8)</f>
        <v>N/A</v>
      </c>
      <c r="E7" s="137">
        <f>SUMIFS('4a. Staff FTE (FTFFT)'!$P:$P,'4a. Staff FTE (FTFFT)'!$M:$M,$B7,'4a. Staff FTE (FTFFT)'!$N:$N,$C7,'4a. Staff FTE (FTFFT)'!$A:$A,$A7,'4a. Staff FTE (FTFFT)'!$O:$O,$D7,'4a. Staff FTE (FTFFT)'!$L:$L,"Yes")</f>
        <v>0</v>
      </c>
      <c r="F7" s="138">
        <f>SUMIFS('4b. Staff FTE (Casual)'!$N:$N,'4b. Staff FTE (Casual)'!$J:$J,$B7,'4b. Staff FTE (Casual)'!$K:$K,$C7,'4b. Staff FTE (Casual)'!$L:$L,$D7,'4b. Staff FTE (Casual)'!$A:$A,$A7)</f>
        <v>0</v>
      </c>
      <c r="G7" s="113">
        <f t="shared" si="1"/>
        <v>0</v>
      </c>
      <c r="H7" s="139">
        <f>SUMIFS('5. Student EFTSL'!$E:$E,'5. Student EFTSL'!$B:$B,$B7,'5. Student EFTSL'!$C:$C,$C7,'5. Student EFTSL'!$A:$A,$A7,'5. Student EFTSL'!$D:$D,Table2[[#This Row],[Program area of specialisation]])</f>
        <v>0</v>
      </c>
      <c r="I7" s="137" t="str">
        <f t="shared" si="2"/>
        <v/>
      </c>
      <c r="J7" s="140" t="str">
        <f t="shared" si="3"/>
        <v/>
      </c>
      <c r="K7" s="137">
        <f t="shared" si="4"/>
        <v>0</v>
      </c>
      <c r="L7" s="137">
        <f t="shared" si="5"/>
        <v>0</v>
      </c>
      <c r="M7" s="137">
        <f t="shared" si="6"/>
        <v>0</v>
      </c>
      <c r="N7" s="141" t="str">
        <f t="shared" si="0"/>
        <v/>
      </c>
      <c r="O7" s="141" t="str">
        <f t="shared" si="7"/>
        <v/>
      </c>
      <c r="P7" s="20" t="str">
        <f>'1. Your Institution'!$B$7</f>
        <v>Select from list</v>
      </c>
      <c r="S7" s="132" t="s">
        <v>278</v>
      </c>
      <c r="T7" s="133">
        <f>SUM(F:F)-SUM('4b. Staff FTE (Casual)'!N:N)</f>
        <v>0</v>
      </c>
      <c r="U7" s="134" t="str">
        <f>IF(T7&lt;&gt;0,"Error: There is a discrepancy in Casual Staff FTE. Please check that data categories listed in Tab 4a matches with data reported in Tab 5","Data okay: Total Casual FTE reported in Tab 4a matches total FTE in Column F")</f>
        <v>Data okay: Total Casual FTE reported in Tab 4a matches total FTE in Column F</v>
      </c>
    </row>
    <row r="8" spans="1:21" ht="33" x14ac:dyDescent="0.3">
      <c r="A8" s="136" t="str">
        <f>IF(ISBLANK('5. Student EFTSL'!A9)=TRUE,"N/A",'5. Student EFTSL'!A9)</f>
        <v>N/A</v>
      </c>
      <c r="B8" s="136" t="str">
        <f>IF(ISBLANK('5. Student EFTSL'!B9)=TRUE,"N/A",'5. Student EFTSL'!B9)</f>
        <v>N/A</v>
      </c>
      <c r="C8" s="136" t="str">
        <f>IF(ISBLANK('5. Student EFTSL'!C9)=TRUE,"",'5. Student EFTSL'!C9)</f>
        <v/>
      </c>
      <c r="D8" s="136" t="str">
        <f>IF(ISBLANK('5. Student EFTSL'!D9)=TRUE,"N/A",'5. Student EFTSL'!D9)</f>
        <v>N/A</v>
      </c>
      <c r="E8" s="137">
        <f>SUMIFS('4a. Staff FTE (FTFFT)'!$P:$P,'4a. Staff FTE (FTFFT)'!$M:$M,$B8,'4a. Staff FTE (FTFFT)'!$N:$N,$C8,'4a. Staff FTE (FTFFT)'!$A:$A,$A8,'4a. Staff FTE (FTFFT)'!$O:$O,$D8,'4a. Staff FTE (FTFFT)'!$L:$L,"Yes")</f>
        <v>0</v>
      </c>
      <c r="F8" s="138">
        <f>SUMIFS('4b. Staff FTE (Casual)'!$N:$N,'4b. Staff FTE (Casual)'!$J:$J,$B8,'4b. Staff FTE (Casual)'!$K:$K,$C8,'4b. Staff FTE (Casual)'!$L:$L,$D8,'4b. Staff FTE (Casual)'!$A:$A,$A8)</f>
        <v>0</v>
      </c>
      <c r="G8" s="113">
        <f t="shared" si="1"/>
        <v>0</v>
      </c>
      <c r="H8" s="139">
        <f>SUMIFS('5. Student EFTSL'!$E:$E,'5. Student EFTSL'!$B:$B,$B8,'5. Student EFTSL'!$C:$C,$C8,'5. Student EFTSL'!$A:$A,$A8,'5. Student EFTSL'!$D:$D,Table2[[#This Row],[Program area of specialisation]])</f>
        <v>0</v>
      </c>
      <c r="I8" s="137" t="str">
        <f t="shared" si="2"/>
        <v/>
      </c>
      <c r="J8" s="140" t="str">
        <f t="shared" si="3"/>
        <v/>
      </c>
      <c r="K8" s="137">
        <f t="shared" si="4"/>
        <v>0</v>
      </c>
      <c r="L8" s="137">
        <f t="shared" si="5"/>
        <v>0</v>
      </c>
      <c r="M8" s="137">
        <f t="shared" si="6"/>
        <v>0</v>
      </c>
      <c r="N8" s="141" t="str">
        <f t="shared" si="0"/>
        <v/>
      </c>
      <c r="O8" s="141" t="str">
        <f t="shared" si="7"/>
        <v/>
      </c>
      <c r="P8" s="20" t="str">
        <f>'1. Your Institution'!$B$7</f>
        <v>Select from list</v>
      </c>
      <c r="S8" s="132" t="s">
        <v>282</v>
      </c>
      <c r="T8" s="133">
        <f>SUM(H:H)-SUM('5. Student EFTSL'!E:E)</f>
        <v>0</v>
      </c>
      <c r="U8" s="134" t="str">
        <f>IF(T8&lt;&gt;0,"Error: There is a discrepancy in Student EFTSL. Please check that data categories listed in Tab 4a matches with data reported in Tab 5","Data okay: Total Student EFTSL reported in Tab 5 matches total EFTSL in Column H")</f>
        <v>Data okay: Total Student EFTSL reported in Tab 5 matches total EFTSL in Column H</v>
      </c>
    </row>
    <row r="9" spans="1:21" ht="16.5" customHeight="1" x14ac:dyDescent="0.3">
      <c r="A9" s="136" t="str">
        <f>IF(ISBLANK('5. Student EFTSL'!A10)=TRUE,"N/A",'5. Student EFTSL'!A10)</f>
        <v>N/A</v>
      </c>
      <c r="B9" s="136" t="str">
        <f>IF(ISBLANK('5. Student EFTSL'!B10)=TRUE,"N/A",'5. Student EFTSL'!B10)</f>
        <v>N/A</v>
      </c>
      <c r="C9" s="136" t="str">
        <f>IF(ISBLANK('5. Student EFTSL'!C10)=TRUE,"",'5. Student EFTSL'!C10)</f>
        <v/>
      </c>
      <c r="D9" s="136" t="str">
        <f>IF(ISBLANK('5. Student EFTSL'!D10)=TRUE,"N/A",'5. Student EFTSL'!D10)</f>
        <v>N/A</v>
      </c>
      <c r="E9" s="137">
        <f>SUMIFS('4a. Staff FTE (FTFFT)'!$P:$P,'4a. Staff FTE (FTFFT)'!$M:$M,$B9,'4a. Staff FTE (FTFFT)'!$N:$N,$C9,'4a. Staff FTE (FTFFT)'!$A:$A,$A9,'4a. Staff FTE (FTFFT)'!$O:$O,$D9,'4a. Staff FTE (FTFFT)'!$L:$L,"Yes")</f>
        <v>0</v>
      </c>
      <c r="F9" s="138">
        <f>SUMIFS('4b. Staff FTE (Casual)'!$N:$N,'4b. Staff FTE (Casual)'!$J:$J,$B9,'4b. Staff FTE (Casual)'!$K:$K,$C9,'4b. Staff FTE (Casual)'!$L:$L,$D9,'4b. Staff FTE (Casual)'!$A:$A,$A9)</f>
        <v>0</v>
      </c>
      <c r="G9" s="113">
        <f t="shared" si="1"/>
        <v>0</v>
      </c>
      <c r="H9" s="139">
        <f>SUMIFS('5. Student EFTSL'!$E:$E,'5. Student EFTSL'!$B:$B,$B9,'5. Student EFTSL'!$C:$C,$C9,'5. Student EFTSL'!$A:$A,$A9,'5. Student EFTSL'!$D:$D,Table2[[#This Row],[Program area of specialisation]])</f>
        <v>0</v>
      </c>
      <c r="I9" s="137" t="str">
        <f t="shared" si="2"/>
        <v/>
      </c>
      <c r="J9" s="140" t="str">
        <f t="shared" si="3"/>
        <v/>
      </c>
      <c r="K9" s="137">
        <f t="shared" si="4"/>
        <v>0</v>
      </c>
      <c r="L9" s="137">
        <f t="shared" si="5"/>
        <v>0</v>
      </c>
      <c r="M9" s="137">
        <f t="shared" si="6"/>
        <v>0</v>
      </c>
      <c r="N9" s="141" t="str">
        <f t="shared" si="0"/>
        <v/>
      </c>
      <c r="O9" s="141" t="str">
        <f t="shared" si="7"/>
        <v/>
      </c>
      <c r="P9" s="20" t="str">
        <f>'1. Your Institution'!$B$7</f>
        <v>Select from list</v>
      </c>
    </row>
    <row r="10" spans="1:21" x14ac:dyDescent="0.3">
      <c r="A10" s="136" t="str">
        <f>IF(ISBLANK('5. Student EFTSL'!A11)=TRUE,"N/A",'5. Student EFTSL'!A11)</f>
        <v>N/A</v>
      </c>
      <c r="B10" s="136" t="str">
        <f>IF(ISBLANK('5. Student EFTSL'!B11)=TRUE,"N/A",'5. Student EFTSL'!B11)</f>
        <v>N/A</v>
      </c>
      <c r="C10" s="136" t="str">
        <f>IF(ISBLANK('5. Student EFTSL'!C11)=TRUE,"",'5. Student EFTSL'!C11)</f>
        <v/>
      </c>
      <c r="D10" s="136" t="str">
        <f>IF(ISBLANK('5. Student EFTSL'!D11)=TRUE,"N/A",'5. Student EFTSL'!D11)</f>
        <v>N/A</v>
      </c>
      <c r="E10" s="137">
        <f>SUMIFS('4a. Staff FTE (FTFFT)'!$P:$P,'4a. Staff FTE (FTFFT)'!$M:$M,$B10,'4a. Staff FTE (FTFFT)'!$N:$N,$C10,'4a. Staff FTE (FTFFT)'!$A:$A,$A10,'4a. Staff FTE (FTFFT)'!$O:$O,$D10,'4a. Staff FTE (FTFFT)'!$L:$L,"Yes")</f>
        <v>0</v>
      </c>
      <c r="F10" s="138">
        <f>SUMIFS('4b. Staff FTE (Casual)'!$N:$N,'4b. Staff FTE (Casual)'!$J:$J,$B10,'4b. Staff FTE (Casual)'!$K:$K,$C10,'4b. Staff FTE (Casual)'!$L:$L,$D10,'4b. Staff FTE (Casual)'!$A:$A,$A10)</f>
        <v>0</v>
      </c>
      <c r="G10" s="113">
        <f t="shared" si="1"/>
        <v>0</v>
      </c>
      <c r="H10" s="139">
        <f>SUMIFS('5. Student EFTSL'!$E:$E,'5. Student EFTSL'!$B:$B,$B10,'5. Student EFTSL'!$C:$C,$C10,'5. Student EFTSL'!$A:$A,$A10,'5. Student EFTSL'!$D:$D,Table2[[#This Row],[Program area of specialisation]])</f>
        <v>0</v>
      </c>
      <c r="I10" s="137" t="str">
        <f t="shared" si="2"/>
        <v/>
      </c>
      <c r="J10" s="140" t="str">
        <f t="shared" si="3"/>
        <v/>
      </c>
      <c r="K10" s="137">
        <f t="shared" si="4"/>
        <v>0</v>
      </c>
      <c r="L10" s="137">
        <f t="shared" si="5"/>
        <v>0</v>
      </c>
      <c r="M10" s="137">
        <f t="shared" si="6"/>
        <v>0</v>
      </c>
      <c r="N10" s="141" t="str">
        <f t="shared" si="0"/>
        <v/>
      </c>
      <c r="O10" s="141" t="str">
        <f t="shared" si="7"/>
        <v/>
      </c>
      <c r="P10" s="20" t="str">
        <f>'1. Your Institution'!$B$7</f>
        <v>Select from list</v>
      </c>
    </row>
    <row r="11" spans="1:21" x14ac:dyDescent="0.3">
      <c r="A11" s="136" t="str">
        <f>IF(ISBLANK('5. Student EFTSL'!A12)=TRUE,"N/A",'5. Student EFTSL'!A12)</f>
        <v>N/A</v>
      </c>
      <c r="B11" s="136" t="str">
        <f>IF(ISBLANK('5. Student EFTSL'!B12)=TRUE,"N/A",'5. Student EFTSL'!B12)</f>
        <v>N/A</v>
      </c>
      <c r="C11" s="136" t="str">
        <f>IF(ISBLANK('5. Student EFTSL'!C12)=TRUE,"",'5. Student EFTSL'!C12)</f>
        <v/>
      </c>
      <c r="D11" s="136" t="str">
        <f>IF(ISBLANK('5. Student EFTSL'!D12)=TRUE,"N/A",'5. Student EFTSL'!D12)</f>
        <v>N/A</v>
      </c>
      <c r="E11" s="137">
        <f>SUMIFS('4a. Staff FTE (FTFFT)'!$P:$P,'4a. Staff FTE (FTFFT)'!$M:$M,$B11,'4a. Staff FTE (FTFFT)'!$N:$N,$C11,'4a. Staff FTE (FTFFT)'!$A:$A,$A11,'4a. Staff FTE (FTFFT)'!$O:$O,$D11,'4a. Staff FTE (FTFFT)'!$L:$L,"Yes")</f>
        <v>0</v>
      </c>
      <c r="F11" s="138">
        <f>SUMIFS('4b. Staff FTE (Casual)'!$N:$N,'4b. Staff FTE (Casual)'!$J:$J,$B11,'4b. Staff FTE (Casual)'!$K:$K,$C11,'4b. Staff FTE (Casual)'!$L:$L,$D11,'4b. Staff FTE (Casual)'!$A:$A,$A11)</f>
        <v>0</v>
      </c>
      <c r="G11" s="113">
        <f t="shared" si="1"/>
        <v>0</v>
      </c>
      <c r="H11" s="139">
        <f>SUMIFS('5. Student EFTSL'!$E:$E,'5. Student EFTSL'!$B:$B,$B11,'5. Student EFTSL'!$C:$C,$C11,'5. Student EFTSL'!$A:$A,$A11,'5. Student EFTSL'!$D:$D,Table2[[#This Row],[Program area of specialisation]])</f>
        <v>0</v>
      </c>
      <c r="I11" s="137" t="str">
        <f t="shared" si="2"/>
        <v/>
      </c>
      <c r="J11" s="140" t="str">
        <f t="shared" si="3"/>
        <v/>
      </c>
      <c r="K11" s="137">
        <f t="shared" si="4"/>
        <v>0</v>
      </c>
      <c r="L11" s="137">
        <f t="shared" si="5"/>
        <v>0</v>
      </c>
      <c r="M11" s="137">
        <f t="shared" si="6"/>
        <v>0</v>
      </c>
      <c r="N11" s="141" t="str">
        <f t="shared" si="0"/>
        <v/>
      </c>
      <c r="O11" s="141" t="str">
        <f t="shared" si="7"/>
        <v/>
      </c>
      <c r="P11" s="20" t="str">
        <f>'1. Your Institution'!$B$7</f>
        <v>Select from list</v>
      </c>
    </row>
    <row r="12" spans="1:21" x14ac:dyDescent="0.3">
      <c r="A12" s="136" t="str">
        <f>IF(ISBLANK('5. Student EFTSL'!A13)=TRUE,"N/A",'5. Student EFTSL'!A13)</f>
        <v>N/A</v>
      </c>
      <c r="B12" s="136" t="str">
        <f>IF(ISBLANK('5. Student EFTSL'!B13)=TRUE,"N/A",'5. Student EFTSL'!B13)</f>
        <v>N/A</v>
      </c>
      <c r="C12" s="136" t="str">
        <f>IF(ISBLANK('5. Student EFTSL'!C13)=TRUE,"",'5. Student EFTSL'!C13)</f>
        <v/>
      </c>
      <c r="D12" s="136" t="str">
        <f>IF(ISBLANK('5. Student EFTSL'!D13)=TRUE,"N/A",'5. Student EFTSL'!D13)</f>
        <v>N/A</v>
      </c>
      <c r="E12" s="137">
        <f>SUMIFS('4a. Staff FTE (FTFFT)'!$P:$P,'4a. Staff FTE (FTFFT)'!$M:$M,$B12,'4a. Staff FTE (FTFFT)'!$N:$N,$C12,'4a. Staff FTE (FTFFT)'!$A:$A,$A12,'4a. Staff FTE (FTFFT)'!$O:$O,$D12,'4a. Staff FTE (FTFFT)'!$L:$L,"Yes")</f>
        <v>0</v>
      </c>
      <c r="F12" s="138">
        <f>SUMIFS('4b. Staff FTE (Casual)'!$N:$N,'4b. Staff FTE (Casual)'!$J:$J,$B12,'4b. Staff FTE (Casual)'!$K:$K,$C12,'4b. Staff FTE (Casual)'!$L:$L,$D12,'4b. Staff FTE (Casual)'!$A:$A,$A12)</f>
        <v>0</v>
      </c>
      <c r="G12" s="113">
        <f t="shared" si="1"/>
        <v>0</v>
      </c>
      <c r="H12" s="139">
        <f>SUMIFS('5. Student EFTSL'!$E:$E,'5. Student EFTSL'!$B:$B,$B12,'5. Student EFTSL'!$C:$C,$C12,'5. Student EFTSL'!$A:$A,$A12,'5. Student EFTSL'!$D:$D,Table2[[#This Row],[Program area of specialisation]])</f>
        <v>0</v>
      </c>
      <c r="I12" s="137" t="str">
        <f t="shared" si="2"/>
        <v/>
      </c>
      <c r="J12" s="140" t="str">
        <f t="shared" si="3"/>
        <v/>
      </c>
      <c r="K12" s="137">
        <f t="shared" si="4"/>
        <v>0</v>
      </c>
      <c r="L12" s="137">
        <f t="shared" si="5"/>
        <v>0</v>
      </c>
      <c r="M12" s="137">
        <f t="shared" si="6"/>
        <v>0</v>
      </c>
      <c r="N12" s="141" t="str">
        <f t="shared" si="0"/>
        <v/>
      </c>
      <c r="O12" s="141" t="str">
        <f t="shared" si="7"/>
        <v/>
      </c>
      <c r="P12" s="20" t="str">
        <f>'1. Your Institution'!$B$7</f>
        <v>Select from list</v>
      </c>
      <c r="S12" s="172"/>
      <c r="T12" s="172"/>
      <c r="U12" s="172"/>
    </row>
    <row r="13" spans="1:21" x14ac:dyDescent="0.3">
      <c r="A13" s="136" t="str">
        <f>IF(ISBLANK('5. Student EFTSL'!A14)=TRUE,"N/A",'5. Student EFTSL'!A14)</f>
        <v>N/A</v>
      </c>
      <c r="B13" s="136" t="str">
        <f>IF(ISBLANK('5. Student EFTSL'!B14)=TRUE,"N/A",'5. Student EFTSL'!B14)</f>
        <v>N/A</v>
      </c>
      <c r="C13" s="136" t="str">
        <f>IF(ISBLANK('5. Student EFTSL'!C14)=TRUE,"",'5. Student EFTSL'!C14)</f>
        <v/>
      </c>
      <c r="D13" s="136" t="str">
        <f>IF(ISBLANK('5. Student EFTSL'!D14)=TRUE,"N/A",'5. Student EFTSL'!D14)</f>
        <v>N/A</v>
      </c>
      <c r="E13" s="137">
        <f>SUMIFS('4a. Staff FTE (FTFFT)'!$P:$P,'4a. Staff FTE (FTFFT)'!$M:$M,$B13,'4a. Staff FTE (FTFFT)'!$N:$N,$C13,'4a. Staff FTE (FTFFT)'!$A:$A,$A13,'4a. Staff FTE (FTFFT)'!$O:$O,$D13,'4a. Staff FTE (FTFFT)'!$L:$L,"Yes")</f>
        <v>0</v>
      </c>
      <c r="F13" s="138">
        <f>SUMIFS('4b. Staff FTE (Casual)'!$N:$N,'4b. Staff FTE (Casual)'!$J:$J,$B13,'4b. Staff FTE (Casual)'!$K:$K,$C13,'4b. Staff FTE (Casual)'!$L:$L,$D13,'4b. Staff FTE (Casual)'!$A:$A,$A13)</f>
        <v>0</v>
      </c>
      <c r="G13" s="113">
        <f t="shared" si="1"/>
        <v>0</v>
      </c>
      <c r="H13" s="139">
        <f>SUMIFS('5. Student EFTSL'!$E:$E,'5. Student EFTSL'!$B:$B,$B13,'5. Student EFTSL'!$C:$C,$C13,'5. Student EFTSL'!$A:$A,$A13,'5. Student EFTSL'!$D:$D,Table2[[#This Row],[Program area of specialisation]])</f>
        <v>0</v>
      </c>
      <c r="I13" s="137" t="str">
        <f t="shared" si="2"/>
        <v/>
      </c>
      <c r="J13" s="140" t="str">
        <f t="shared" si="3"/>
        <v/>
      </c>
      <c r="K13" s="137">
        <f t="shared" si="4"/>
        <v>0</v>
      </c>
      <c r="L13" s="137">
        <f t="shared" si="5"/>
        <v>0</v>
      </c>
      <c r="M13" s="137">
        <f t="shared" si="6"/>
        <v>0</v>
      </c>
      <c r="N13" s="141" t="str">
        <f t="shared" si="0"/>
        <v/>
      </c>
      <c r="O13" s="141" t="str">
        <f t="shared" si="7"/>
        <v/>
      </c>
      <c r="P13" s="20" t="str">
        <f>'1. Your Institution'!$B$7</f>
        <v>Select from list</v>
      </c>
    </row>
    <row r="14" spans="1:21" x14ac:dyDescent="0.3">
      <c r="A14" s="136" t="str">
        <f>IF(ISBLANK('5. Student EFTSL'!A15)=TRUE,"N/A",'5. Student EFTSL'!A15)</f>
        <v>N/A</v>
      </c>
      <c r="B14" s="136" t="str">
        <f>IF(ISBLANK('5. Student EFTSL'!B15)=TRUE,"N/A",'5. Student EFTSL'!B15)</f>
        <v>N/A</v>
      </c>
      <c r="C14" s="136" t="str">
        <f>IF(ISBLANK('5. Student EFTSL'!C15)=TRUE,"",'5. Student EFTSL'!C15)</f>
        <v/>
      </c>
      <c r="D14" s="136" t="str">
        <f>IF(ISBLANK('5. Student EFTSL'!D15)=TRUE,"N/A",'5. Student EFTSL'!D15)</f>
        <v>N/A</v>
      </c>
      <c r="E14" s="137">
        <f>SUMIFS('4a. Staff FTE (FTFFT)'!$P:$P,'4a. Staff FTE (FTFFT)'!$M:$M,$B14,'4a. Staff FTE (FTFFT)'!$N:$N,$C14,'4a. Staff FTE (FTFFT)'!$A:$A,$A14,'4a. Staff FTE (FTFFT)'!$O:$O,$D14,'4a. Staff FTE (FTFFT)'!$L:$L,"Yes")</f>
        <v>0</v>
      </c>
      <c r="F14" s="138">
        <f>SUMIFS('4b. Staff FTE (Casual)'!$N:$N,'4b. Staff FTE (Casual)'!$J:$J,$B14,'4b. Staff FTE (Casual)'!$K:$K,$C14,'4b. Staff FTE (Casual)'!$L:$L,$D14,'4b. Staff FTE (Casual)'!$A:$A,$A14)</f>
        <v>0</v>
      </c>
      <c r="G14" s="113">
        <f t="shared" si="1"/>
        <v>0</v>
      </c>
      <c r="H14" s="139">
        <f>SUMIFS('5. Student EFTSL'!$E:$E,'5. Student EFTSL'!$B:$B,$B14,'5. Student EFTSL'!$C:$C,$C14,'5. Student EFTSL'!$A:$A,$A14,'5. Student EFTSL'!$D:$D,Table2[[#This Row],[Program area of specialisation]])</f>
        <v>0</v>
      </c>
      <c r="I14" s="137" t="str">
        <f t="shared" si="2"/>
        <v/>
      </c>
      <c r="J14" s="140" t="str">
        <f t="shared" si="3"/>
        <v/>
      </c>
      <c r="K14" s="137">
        <f t="shared" si="4"/>
        <v>0</v>
      </c>
      <c r="L14" s="137">
        <f t="shared" si="5"/>
        <v>0</v>
      </c>
      <c r="M14" s="137">
        <f t="shared" si="6"/>
        <v>0</v>
      </c>
      <c r="N14" s="141" t="str">
        <f t="shared" si="0"/>
        <v/>
      </c>
      <c r="O14" s="141" t="str">
        <f t="shared" si="7"/>
        <v/>
      </c>
      <c r="P14" s="20" t="str">
        <f>'1. Your Institution'!$B$7</f>
        <v>Select from list</v>
      </c>
      <c r="S14" s="171" t="s">
        <v>283</v>
      </c>
      <c r="T14" s="171"/>
      <c r="U14" s="171"/>
    </row>
    <row r="15" spans="1:21" x14ac:dyDescent="0.3">
      <c r="A15" s="136" t="str">
        <f>IF(ISBLANK('5. Student EFTSL'!A16)=TRUE,"N/A",'5. Student EFTSL'!A16)</f>
        <v>N/A</v>
      </c>
      <c r="B15" s="136" t="str">
        <f>IF(ISBLANK('5. Student EFTSL'!B16)=TRUE,"N/A",'5. Student EFTSL'!B16)</f>
        <v>N/A</v>
      </c>
      <c r="C15" s="136" t="str">
        <f>IF(ISBLANK('5. Student EFTSL'!C16)=TRUE,"",'5. Student EFTSL'!C16)</f>
        <v/>
      </c>
      <c r="D15" s="136" t="str">
        <f>IF(ISBLANK('5. Student EFTSL'!D16)=TRUE,"N/A",'5. Student EFTSL'!D16)</f>
        <v>N/A</v>
      </c>
      <c r="E15" s="137">
        <f>SUMIFS('4a. Staff FTE (FTFFT)'!$P:$P,'4a. Staff FTE (FTFFT)'!$M:$M,$B15,'4a. Staff FTE (FTFFT)'!$N:$N,$C15,'4a. Staff FTE (FTFFT)'!$A:$A,$A15,'4a. Staff FTE (FTFFT)'!$O:$O,$D15,'4a. Staff FTE (FTFFT)'!$L:$L,"Yes")</f>
        <v>0</v>
      </c>
      <c r="F15" s="138">
        <f>SUMIFS('4b. Staff FTE (Casual)'!$N:$N,'4b. Staff FTE (Casual)'!$J:$J,$B15,'4b. Staff FTE (Casual)'!$K:$K,$C15,'4b. Staff FTE (Casual)'!$L:$L,$D15,'4b. Staff FTE (Casual)'!$A:$A,$A15)</f>
        <v>0</v>
      </c>
      <c r="G15" s="113">
        <f t="shared" si="1"/>
        <v>0</v>
      </c>
      <c r="H15" s="139">
        <f>SUMIFS('5. Student EFTSL'!$E:$E,'5. Student EFTSL'!$B:$B,$B15,'5. Student EFTSL'!$C:$C,$C15,'5. Student EFTSL'!$A:$A,$A15,'5. Student EFTSL'!$D:$D,Table2[[#This Row],[Program area of specialisation]])</f>
        <v>0</v>
      </c>
      <c r="I15" s="137" t="str">
        <f t="shared" si="2"/>
        <v/>
      </c>
      <c r="J15" s="140" t="str">
        <f t="shared" si="3"/>
        <v/>
      </c>
      <c r="K15" s="137">
        <f t="shared" si="4"/>
        <v>0</v>
      </c>
      <c r="L15" s="137">
        <f t="shared" si="5"/>
        <v>0</v>
      </c>
      <c r="M15" s="137">
        <f t="shared" si="6"/>
        <v>0</v>
      </c>
      <c r="N15" s="141" t="str">
        <f t="shared" si="0"/>
        <v/>
      </c>
      <c r="O15" s="141" t="str">
        <f t="shared" si="7"/>
        <v/>
      </c>
      <c r="P15" s="20" t="str">
        <f>'1. Your Institution'!$B$7</f>
        <v>Select from list</v>
      </c>
      <c r="S15" s="152"/>
      <c r="T15" s="152"/>
      <c r="U15" s="152"/>
    </row>
    <row r="16" spans="1:21" x14ac:dyDescent="0.3">
      <c r="A16" s="136" t="str">
        <f>IF(ISBLANK('5. Student EFTSL'!A17)=TRUE,"N/A",'5. Student EFTSL'!A17)</f>
        <v>N/A</v>
      </c>
      <c r="B16" s="136" t="str">
        <f>IF(ISBLANK('5. Student EFTSL'!B17)=TRUE,"N/A",'5. Student EFTSL'!B17)</f>
        <v>N/A</v>
      </c>
      <c r="C16" s="136" t="str">
        <f>IF(ISBLANK('5. Student EFTSL'!C17)=TRUE,"",'5. Student EFTSL'!C17)</f>
        <v/>
      </c>
      <c r="D16" s="136" t="str">
        <f>IF(ISBLANK('5. Student EFTSL'!D17)=TRUE,"N/A",'5. Student EFTSL'!D17)</f>
        <v>N/A</v>
      </c>
      <c r="E16" s="137">
        <f>SUMIFS('4a. Staff FTE (FTFFT)'!$P:$P,'4a. Staff FTE (FTFFT)'!$M:$M,$B16,'4a. Staff FTE (FTFFT)'!$N:$N,$C16,'4a. Staff FTE (FTFFT)'!$A:$A,$A16,'4a. Staff FTE (FTFFT)'!$O:$O,$D16,'4a. Staff FTE (FTFFT)'!$L:$L,"Yes")</f>
        <v>0</v>
      </c>
      <c r="F16" s="138">
        <f>SUMIFS('4b. Staff FTE (Casual)'!$N:$N,'4b. Staff FTE (Casual)'!$J:$J,$B16,'4b. Staff FTE (Casual)'!$K:$K,$C16,'4b. Staff FTE (Casual)'!$L:$L,$D16,'4b. Staff FTE (Casual)'!$A:$A,$A16)</f>
        <v>0</v>
      </c>
      <c r="G16" s="113">
        <f t="shared" si="1"/>
        <v>0</v>
      </c>
      <c r="H16" s="139">
        <f>SUMIFS('5. Student EFTSL'!$E:$E,'5. Student EFTSL'!$B:$B,$B16,'5. Student EFTSL'!$C:$C,$C16,'5. Student EFTSL'!$A:$A,$A16,'5. Student EFTSL'!$D:$D,Table2[[#This Row],[Program area of specialisation]])</f>
        <v>0</v>
      </c>
      <c r="I16" s="137" t="str">
        <f t="shared" si="2"/>
        <v/>
      </c>
      <c r="J16" s="140" t="str">
        <f t="shared" si="3"/>
        <v/>
      </c>
      <c r="K16" s="137">
        <f t="shared" si="4"/>
        <v>0</v>
      </c>
      <c r="L16" s="137">
        <f t="shared" si="5"/>
        <v>0</v>
      </c>
      <c r="M16" s="137">
        <f t="shared" si="6"/>
        <v>0</v>
      </c>
      <c r="N16" s="141" t="str">
        <f t="shared" si="0"/>
        <v/>
      </c>
      <c r="O16" s="141" t="str">
        <f t="shared" si="7"/>
        <v/>
      </c>
      <c r="P16" s="20" t="str">
        <f>'1. Your Institution'!$B$7</f>
        <v>Select from list</v>
      </c>
      <c r="S16" s="135" t="s">
        <v>258</v>
      </c>
      <c r="T16" s="130"/>
      <c r="U16" s="130"/>
    </row>
    <row r="17" spans="1:21" x14ac:dyDescent="0.3">
      <c r="A17" s="136" t="str">
        <f>IF(ISBLANK('5. Student EFTSL'!A18)=TRUE,"N/A",'5. Student EFTSL'!A18)</f>
        <v>N/A</v>
      </c>
      <c r="B17" s="136" t="str">
        <f>IF(ISBLANK('5. Student EFTSL'!B18)=TRUE,"N/A",'5. Student EFTSL'!B18)</f>
        <v>N/A</v>
      </c>
      <c r="C17" s="136" t="str">
        <f>IF(ISBLANK('5. Student EFTSL'!C18)=TRUE,"",'5. Student EFTSL'!C18)</f>
        <v/>
      </c>
      <c r="D17" s="136" t="str">
        <f>IF(ISBLANK('5. Student EFTSL'!D18)=TRUE,"N/A",'5. Student EFTSL'!D18)</f>
        <v>N/A</v>
      </c>
      <c r="E17" s="137">
        <f>SUMIFS('4a. Staff FTE (FTFFT)'!$P:$P,'4a. Staff FTE (FTFFT)'!$M:$M,$B17,'4a. Staff FTE (FTFFT)'!$N:$N,$C17,'4a. Staff FTE (FTFFT)'!$A:$A,$A17,'4a. Staff FTE (FTFFT)'!$O:$O,$D17,'4a. Staff FTE (FTFFT)'!$L:$L,"Yes")</f>
        <v>0</v>
      </c>
      <c r="F17" s="138">
        <f>SUMIFS('4b. Staff FTE (Casual)'!$N:$N,'4b. Staff FTE (Casual)'!$J:$J,$B17,'4b. Staff FTE (Casual)'!$K:$K,$C17,'4b. Staff FTE (Casual)'!$L:$L,$D17,'4b. Staff FTE (Casual)'!$A:$A,$A17)</f>
        <v>0</v>
      </c>
      <c r="G17" s="113">
        <f t="shared" si="1"/>
        <v>0</v>
      </c>
      <c r="H17" s="139">
        <f>SUMIFS('5. Student EFTSL'!$E:$E,'5. Student EFTSL'!$B:$B,$B17,'5. Student EFTSL'!$C:$C,$C17,'5. Student EFTSL'!$A:$A,$A17,'5. Student EFTSL'!$D:$D,Table2[[#This Row],[Program area of specialisation]])</f>
        <v>0</v>
      </c>
      <c r="I17" s="137" t="str">
        <f t="shared" si="2"/>
        <v/>
      </c>
      <c r="J17" s="140" t="str">
        <f t="shared" si="3"/>
        <v/>
      </c>
      <c r="K17" s="137">
        <f t="shared" si="4"/>
        <v>0</v>
      </c>
      <c r="L17" s="137">
        <f t="shared" si="5"/>
        <v>0</v>
      </c>
      <c r="M17" s="137">
        <f t="shared" si="6"/>
        <v>0</v>
      </c>
      <c r="N17" s="141" t="str">
        <f t="shared" si="0"/>
        <v/>
      </c>
      <c r="O17" s="141" t="str">
        <f t="shared" si="7"/>
        <v/>
      </c>
      <c r="P17" s="20" t="str">
        <f>'1. Your Institution'!$B$7</f>
        <v>Select from list</v>
      </c>
    </row>
    <row r="18" spans="1:21" x14ac:dyDescent="0.3">
      <c r="A18" s="136" t="str">
        <f>IF(ISBLANK('5. Student EFTSL'!A19)=TRUE,"N/A",'5. Student EFTSL'!A19)</f>
        <v>N/A</v>
      </c>
      <c r="B18" s="136" t="str">
        <f>IF(ISBLANK('5. Student EFTSL'!B19)=TRUE,"N/A",'5. Student EFTSL'!B19)</f>
        <v>N/A</v>
      </c>
      <c r="C18" s="136" t="str">
        <f>IF(ISBLANK('5. Student EFTSL'!C19)=TRUE,"",'5. Student EFTSL'!C19)</f>
        <v/>
      </c>
      <c r="D18" s="136" t="str">
        <f>IF(ISBLANK('5. Student EFTSL'!D19)=TRUE,"N/A",'5. Student EFTSL'!D19)</f>
        <v>N/A</v>
      </c>
      <c r="E18" s="137">
        <f>SUMIFS('4a. Staff FTE (FTFFT)'!$P:$P,'4a. Staff FTE (FTFFT)'!$M:$M,$B18,'4a. Staff FTE (FTFFT)'!$N:$N,$C18,'4a. Staff FTE (FTFFT)'!$A:$A,$A18,'4a. Staff FTE (FTFFT)'!$O:$O,$D18,'4a. Staff FTE (FTFFT)'!$L:$L,"Yes")</f>
        <v>0</v>
      </c>
      <c r="F18" s="138">
        <f>SUMIFS('4b. Staff FTE (Casual)'!$N:$N,'4b. Staff FTE (Casual)'!$J:$J,$B18,'4b. Staff FTE (Casual)'!$K:$K,$C18,'4b. Staff FTE (Casual)'!$L:$L,$D18,'4b. Staff FTE (Casual)'!$A:$A,$A18)</f>
        <v>0</v>
      </c>
      <c r="G18" s="113">
        <f t="shared" si="1"/>
        <v>0</v>
      </c>
      <c r="H18" s="139">
        <f>SUMIFS('5. Student EFTSL'!$E:$E,'5. Student EFTSL'!$B:$B,$B18,'5. Student EFTSL'!$C:$C,$C18,'5. Student EFTSL'!$A:$A,$A18,'5. Student EFTSL'!$D:$D,Table2[[#This Row],[Program area of specialisation]])</f>
        <v>0</v>
      </c>
      <c r="I18" s="137" t="str">
        <f t="shared" si="2"/>
        <v/>
      </c>
      <c r="J18" s="140" t="str">
        <f t="shared" si="3"/>
        <v/>
      </c>
      <c r="K18" s="137">
        <f t="shared" si="4"/>
        <v>0</v>
      </c>
      <c r="L18" s="137">
        <f t="shared" si="5"/>
        <v>0</v>
      </c>
      <c r="M18" s="137">
        <f t="shared" si="6"/>
        <v>0</v>
      </c>
      <c r="N18" s="141" t="str">
        <f t="shared" si="0"/>
        <v/>
      </c>
      <c r="O18" s="141" t="str">
        <f t="shared" si="7"/>
        <v/>
      </c>
      <c r="P18" s="20" t="str">
        <f>'1. Your Institution'!$B$7</f>
        <v>Select from list</v>
      </c>
    </row>
    <row r="19" spans="1:21" x14ac:dyDescent="0.3">
      <c r="A19" s="136" t="str">
        <f>IF(ISBLANK('5. Student EFTSL'!A20)=TRUE,"N/A",'5. Student EFTSL'!A20)</f>
        <v>N/A</v>
      </c>
      <c r="B19" s="136" t="str">
        <f>IF(ISBLANK('5. Student EFTSL'!B20)=TRUE,"N/A",'5. Student EFTSL'!B20)</f>
        <v>N/A</v>
      </c>
      <c r="C19" s="136" t="str">
        <f>IF(ISBLANK('5. Student EFTSL'!C20)=TRUE,"",'5. Student EFTSL'!C20)</f>
        <v/>
      </c>
      <c r="D19" s="136" t="str">
        <f>IF(ISBLANK('5. Student EFTSL'!D20)=TRUE,"N/A",'5. Student EFTSL'!D20)</f>
        <v>N/A</v>
      </c>
      <c r="E19" s="137">
        <f>SUMIFS('4a. Staff FTE (FTFFT)'!$P:$P,'4a. Staff FTE (FTFFT)'!$M:$M,$B19,'4a. Staff FTE (FTFFT)'!$N:$N,$C19,'4a. Staff FTE (FTFFT)'!$A:$A,$A19,'4a. Staff FTE (FTFFT)'!$O:$O,$D19,'4a. Staff FTE (FTFFT)'!$L:$L,"Yes")</f>
        <v>0</v>
      </c>
      <c r="F19" s="138">
        <f>SUMIFS('4b. Staff FTE (Casual)'!$N:$N,'4b. Staff FTE (Casual)'!$J:$J,$B19,'4b. Staff FTE (Casual)'!$K:$K,$C19,'4b. Staff FTE (Casual)'!$L:$L,$D19,'4b. Staff FTE (Casual)'!$A:$A,$A19)</f>
        <v>0</v>
      </c>
      <c r="G19" s="113">
        <f t="shared" si="1"/>
        <v>0</v>
      </c>
      <c r="H19" s="139">
        <f>SUMIFS('5. Student EFTSL'!$E:$E,'5. Student EFTSL'!$B:$B,$B19,'5. Student EFTSL'!$C:$C,$C19,'5. Student EFTSL'!$A:$A,$A19,'5. Student EFTSL'!$D:$D,Table2[[#This Row],[Program area of specialisation]])</f>
        <v>0</v>
      </c>
      <c r="I19" s="137" t="str">
        <f t="shared" si="2"/>
        <v/>
      </c>
      <c r="J19" s="140" t="str">
        <f t="shared" si="3"/>
        <v/>
      </c>
      <c r="K19" s="137">
        <f t="shared" si="4"/>
        <v>0</v>
      </c>
      <c r="L19" s="137">
        <f t="shared" si="5"/>
        <v>0</v>
      </c>
      <c r="M19" s="137">
        <f t="shared" si="6"/>
        <v>0</v>
      </c>
      <c r="N19" s="141" t="str">
        <f t="shared" si="0"/>
        <v/>
      </c>
      <c r="O19" s="141" t="str">
        <f t="shared" si="7"/>
        <v/>
      </c>
      <c r="P19" s="20" t="str">
        <f>'1. Your Institution'!$B$7</f>
        <v>Select from list</v>
      </c>
    </row>
    <row r="20" spans="1:21" x14ac:dyDescent="0.3">
      <c r="A20" s="136" t="str">
        <f>IF(ISBLANK('5. Student EFTSL'!A21)=TRUE,"N/A",'5. Student EFTSL'!A21)</f>
        <v>N/A</v>
      </c>
      <c r="B20" s="136" t="str">
        <f>IF(ISBLANK('5. Student EFTSL'!B21)=TRUE,"N/A",'5. Student EFTSL'!B21)</f>
        <v>N/A</v>
      </c>
      <c r="C20" s="136" t="str">
        <f>IF(ISBLANK('5. Student EFTSL'!C21)=TRUE,"",'5. Student EFTSL'!C21)</f>
        <v/>
      </c>
      <c r="D20" s="136" t="str">
        <f>IF(ISBLANK('5. Student EFTSL'!D21)=TRUE,"N/A",'5. Student EFTSL'!D21)</f>
        <v>N/A</v>
      </c>
      <c r="E20" s="137">
        <f>SUMIFS('4a. Staff FTE (FTFFT)'!$P:$P,'4a. Staff FTE (FTFFT)'!$M:$M,$B20,'4a. Staff FTE (FTFFT)'!$N:$N,$C20,'4a. Staff FTE (FTFFT)'!$A:$A,$A20,'4a. Staff FTE (FTFFT)'!$O:$O,$D20,'4a. Staff FTE (FTFFT)'!$L:$L,"Yes")</f>
        <v>0</v>
      </c>
      <c r="F20" s="138">
        <f>SUMIFS('4b. Staff FTE (Casual)'!$N:$N,'4b. Staff FTE (Casual)'!$J:$J,$B20,'4b. Staff FTE (Casual)'!$K:$K,$C20,'4b. Staff FTE (Casual)'!$L:$L,$D20,'4b. Staff FTE (Casual)'!$A:$A,$A20)</f>
        <v>0</v>
      </c>
      <c r="G20" s="113">
        <f t="shared" si="1"/>
        <v>0</v>
      </c>
      <c r="H20" s="139">
        <f>SUMIFS('5. Student EFTSL'!$E:$E,'5. Student EFTSL'!$B:$B,$B20,'5. Student EFTSL'!$C:$C,$C20,'5. Student EFTSL'!$A:$A,$A20,'5. Student EFTSL'!$D:$D,Table2[[#This Row],[Program area of specialisation]])</f>
        <v>0</v>
      </c>
      <c r="I20" s="137" t="str">
        <f t="shared" si="2"/>
        <v/>
      </c>
      <c r="J20" s="140" t="str">
        <f t="shared" si="3"/>
        <v/>
      </c>
      <c r="K20" s="137">
        <f t="shared" si="4"/>
        <v>0</v>
      </c>
      <c r="L20" s="137">
        <f t="shared" si="5"/>
        <v>0</v>
      </c>
      <c r="M20" s="137">
        <f t="shared" si="6"/>
        <v>0</v>
      </c>
      <c r="N20" s="141" t="str">
        <f t="shared" si="0"/>
        <v/>
      </c>
      <c r="O20" s="141" t="str">
        <f t="shared" si="7"/>
        <v/>
      </c>
      <c r="P20" s="20" t="str">
        <f>'1. Your Institution'!$B$7</f>
        <v>Select from list</v>
      </c>
      <c r="T20" s="145"/>
      <c r="U20" s="145"/>
    </row>
    <row r="21" spans="1:21" x14ac:dyDescent="0.3">
      <c r="A21" s="136" t="str">
        <f>IF(ISBLANK('5. Student EFTSL'!A22)=TRUE,"N/A",'5. Student EFTSL'!A22)</f>
        <v>N/A</v>
      </c>
      <c r="B21" s="136" t="str">
        <f>IF(ISBLANK('5. Student EFTSL'!B22)=TRUE,"N/A",'5. Student EFTSL'!B22)</f>
        <v>N/A</v>
      </c>
      <c r="C21" s="136" t="str">
        <f>IF(ISBLANK('5. Student EFTSL'!C22)=TRUE,"",'5. Student EFTSL'!C22)</f>
        <v/>
      </c>
      <c r="D21" s="136" t="str">
        <f>IF(ISBLANK('5. Student EFTSL'!D22)=TRUE,"N/A",'5. Student EFTSL'!D22)</f>
        <v>N/A</v>
      </c>
      <c r="E21" s="137">
        <f>SUMIFS('4a. Staff FTE (FTFFT)'!$P:$P,'4a. Staff FTE (FTFFT)'!$M:$M,$B21,'4a. Staff FTE (FTFFT)'!$N:$N,$C21,'4a. Staff FTE (FTFFT)'!$A:$A,$A21,'4a. Staff FTE (FTFFT)'!$O:$O,$D21,'4a. Staff FTE (FTFFT)'!$L:$L,"Yes")</f>
        <v>0</v>
      </c>
      <c r="F21" s="138">
        <f>SUMIFS('4b. Staff FTE (Casual)'!$N:$N,'4b. Staff FTE (Casual)'!$J:$J,$B21,'4b. Staff FTE (Casual)'!$K:$K,$C21,'4b. Staff FTE (Casual)'!$L:$L,$D21,'4b. Staff FTE (Casual)'!$A:$A,$A21)</f>
        <v>0</v>
      </c>
      <c r="G21" s="113">
        <f t="shared" si="1"/>
        <v>0</v>
      </c>
      <c r="H21" s="139">
        <f>SUMIFS('5. Student EFTSL'!$E:$E,'5. Student EFTSL'!$B:$B,$B21,'5. Student EFTSL'!$C:$C,$C21,'5. Student EFTSL'!$A:$A,$A21,'5. Student EFTSL'!$D:$D,Table2[[#This Row],[Program area of specialisation]])</f>
        <v>0</v>
      </c>
      <c r="I21" s="137" t="str">
        <f t="shared" si="2"/>
        <v/>
      </c>
      <c r="J21" s="140" t="str">
        <f t="shared" si="3"/>
        <v/>
      </c>
      <c r="K21" s="137">
        <f t="shared" si="4"/>
        <v>0</v>
      </c>
      <c r="L21" s="137">
        <f t="shared" si="5"/>
        <v>0</v>
      </c>
      <c r="M21" s="137">
        <f t="shared" si="6"/>
        <v>0</v>
      </c>
      <c r="N21" s="141" t="str">
        <f t="shared" si="0"/>
        <v/>
      </c>
      <c r="O21" s="141" t="str">
        <f t="shared" si="7"/>
        <v/>
      </c>
      <c r="P21" s="20" t="str">
        <f>'1. Your Institution'!$B$7</f>
        <v>Select from list</v>
      </c>
    </row>
    <row r="22" spans="1:21" x14ac:dyDescent="0.3">
      <c r="A22" s="136" t="str">
        <f>IF(ISBLANK('5. Student EFTSL'!A23)=TRUE,"N/A",'5. Student EFTSL'!A23)</f>
        <v>N/A</v>
      </c>
      <c r="B22" s="136" t="str">
        <f>IF(ISBLANK('5. Student EFTSL'!B23)=TRUE,"N/A",'5. Student EFTSL'!B23)</f>
        <v>N/A</v>
      </c>
      <c r="C22" s="136" t="str">
        <f>IF(ISBLANK('5. Student EFTSL'!C23)=TRUE,"",'5. Student EFTSL'!C23)</f>
        <v/>
      </c>
      <c r="D22" s="136" t="str">
        <f>IF(ISBLANK('5. Student EFTSL'!D23)=TRUE,"N/A",'5. Student EFTSL'!D23)</f>
        <v>N/A</v>
      </c>
      <c r="E22" s="137">
        <f>SUMIFS('4a. Staff FTE (FTFFT)'!$P:$P,'4a. Staff FTE (FTFFT)'!$M:$M,$B22,'4a. Staff FTE (FTFFT)'!$N:$N,$C22,'4a. Staff FTE (FTFFT)'!$A:$A,$A22,'4a. Staff FTE (FTFFT)'!$O:$O,$D22,'4a. Staff FTE (FTFFT)'!$L:$L,"Yes")</f>
        <v>0</v>
      </c>
      <c r="F22" s="138">
        <f>SUMIFS('4b. Staff FTE (Casual)'!$N:$N,'4b. Staff FTE (Casual)'!$J:$J,$B22,'4b. Staff FTE (Casual)'!$K:$K,$C22,'4b. Staff FTE (Casual)'!$L:$L,$D22,'4b. Staff FTE (Casual)'!$A:$A,$A22)</f>
        <v>0</v>
      </c>
      <c r="G22" s="113">
        <f t="shared" si="1"/>
        <v>0</v>
      </c>
      <c r="H22" s="139">
        <f>SUMIFS('5. Student EFTSL'!$E:$E,'5. Student EFTSL'!$B:$B,$B22,'5. Student EFTSL'!$C:$C,$C22,'5. Student EFTSL'!$A:$A,$A22,'5. Student EFTSL'!$D:$D,Table2[[#This Row],[Program area of specialisation]])</f>
        <v>0</v>
      </c>
      <c r="I22" s="137" t="str">
        <f t="shared" si="2"/>
        <v/>
      </c>
      <c r="J22" s="140" t="str">
        <f t="shared" si="3"/>
        <v/>
      </c>
      <c r="K22" s="137">
        <f t="shared" si="4"/>
        <v>0</v>
      </c>
      <c r="L22" s="137">
        <f t="shared" si="5"/>
        <v>0</v>
      </c>
      <c r="M22" s="137">
        <f t="shared" si="6"/>
        <v>0</v>
      </c>
      <c r="N22" s="141" t="str">
        <f t="shared" si="0"/>
        <v/>
      </c>
      <c r="O22" s="141" t="str">
        <f t="shared" si="7"/>
        <v/>
      </c>
      <c r="P22" s="20" t="str">
        <f>'1. Your Institution'!$B$7</f>
        <v>Select from list</v>
      </c>
    </row>
    <row r="23" spans="1:21" x14ac:dyDescent="0.3">
      <c r="A23" s="136" t="str">
        <f>IF(ISBLANK('5. Student EFTSL'!A24)=TRUE,"N/A",'5. Student EFTSL'!A24)</f>
        <v>N/A</v>
      </c>
      <c r="B23" s="136" t="str">
        <f>IF(ISBLANK('5. Student EFTSL'!B24)=TRUE,"N/A",'5. Student EFTSL'!B24)</f>
        <v>N/A</v>
      </c>
      <c r="C23" s="136" t="str">
        <f>IF(ISBLANK('5. Student EFTSL'!C24)=TRUE,"",'5. Student EFTSL'!C24)</f>
        <v/>
      </c>
      <c r="D23" s="136" t="str">
        <f>IF(ISBLANK('5. Student EFTSL'!D24)=TRUE,"N/A",'5. Student EFTSL'!D24)</f>
        <v>N/A</v>
      </c>
      <c r="E23" s="137">
        <f>SUMIFS('4a. Staff FTE (FTFFT)'!$P:$P,'4a. Staff FTE (FTFFT)'!$M:$M,$B23,'4a. Staff FTE (FTFFT)'!$N:$N,$C23,'4a. Staff FTE (FTFFT)'!$A:$A,$A23,'4a. Staff FTE (FTFFT)'!$O:$O,$D23,'4a. Staff FTE (FTFFT)'!$L:$L,"Yes")</f>
        <v>0</v>
      </c>
      <c r="F23" s="138">
        <f>SUMIFS('4b. Staff FTE (Casual)'!$N:$N,'4b. Staff FTE (Casual)'!$J:$J,$B23,'4b. Staff FTE (Casual)'!$K:$K,$C23,'4b. Staff FTE (Casual)'!$L:$L,$D23,'4b. Staff FTE (Casual)'!$A:$A,$A23)</f>
        <v>0</v>
      </c>
      <c r="G23" s="113">
        <f t="shared" si="1"/>
        <v>0</v>
      </c>
      <c r="H23" s="139">
        <f>SUMIFS('5. Student EFTSL'!$E:$E,'5. Student EFTSL'!$B:$B,$B23,'5. Student EFTSL'!$C:$C,$C23,'5. Student EFTSL'!$A:$A,$A23,'5. Student EFTSL'!$D:$D,Table2[[#This Row],[Program area of specialisation]])</f>
        <v>0</v>
      </c>
      <c r="I23" s="137" t="str">
        <f t="shared" si="2"/>
        <v/>
      </c>
      <c r="J23" s="140" t="str">
        <f t="shared" si="3"/>
        <v/>
      </c>
      <c r="K23" s="137">
        <f t="shared" si="4"/>
        <v>0</v>
      </c>
      <c r="L23" s="137">
        <f t="shared" si="5"/>
        <v>0</v>
      </c>
      <c r="M23" s="137">
        <f t="shared" si="6"/>
        <v>0</v>
      </c>
      <c r="N23" s="141" t="str">
        <f t="shared" si="0"/>
        <v/>
      </c>
      <c r="O23" s="141" t="str">
        <f t="shared" si="7"/>
        <v/>
      </c>
      <c r="P23" s="20" t="str">
        <f>'1. Your Institution'!$B$7</f>
        <v>Select from list</v>
      </c>
    </row>
    <row r="24" spans="1:21" x14ac:dyDescent="0.3">
      <c r="A24" s="136" t="str">
        <f>IF(ISBLANK('5. Student EFTSL'!A25)=TRUE,"N/A",'5. Student EFTSL'!A25)</f>
        <v>N/A</v>
      </c>
      <c r="B24" s="136" t="str">
        <f>IF(ISBLANK('5. Student EFTSL'!B25)=TRUE,"N/A",'5. Student EFTSL'!B25)</f>
        <v>N/A</v>
      </c>
      <c r="C24" s="136" t="str">
        <f>IF(ISBLANK('5. Student EFTSL'!C25)=TRUE,"",'5. Student EFTSL'!C25)</f>
        <v/>
      </c>
      <c r="D24" s="136" t="str">
        <f>IF(ISBLANK('5. Student EFTSL'!D25)=TRUE,"N/A",'5. Student EFTSL'!D25)</f>
        <v>N/A</v>
      </c>
      <c r="E24" s="137">
        <f>SUMIFS('4a. Staff FTE (FTFFT)'!$P:$P,'4a. Staff FTE (FTFFT)'!$M:$M,$B24,'4a. Staff FTE (FTFFT)'!$N:$N,$C24,'4a. Staff FTE (FTFFT)'!$A:$A,$A24,'4a. Staff FTE (FTFFT)'!$O:$O,$D24,'4a. Staff FTE (FTFFT)'!$L:$L,"Yes")</f>
        <v>0</v>
      </c>
      <c r="F24" s="138">
        <f>SUMIFS('4b. Staff FTE (Casual)'!$N:$N,'4b. Staff FTE (Casual)'!$J:$J,$B24,'4b. Staff FTE (Casual)'!$K:$K,$C24,'4b. Staff FTE (Casual)'!$L:$L,$D24,'4b. Staff FTE (Casual)'!$A:$A,$A24)</f>
        <v>0</v>
      </c>
      <c r="G24" s="113">
        <f t="shared" si="1"/>
        <v>0</v>
      </c>
      <c r="H24" s="139">
        <f>SUMIFS('5. Student EFTSL'!$E:$E,'5. Student EFTSL'!$B:$B,$B24,'5. Student EFTSL'!$C:$C,$C24,'5. Student EFTSL'!$A:$A,$A24,'5. Student EFTSL'!$D:$D,Table2[[#This Row],[Program area of specialisation]])</f>
        <v>0</v>
      </c>
      <c r="I24" s="137" t="str">
        <f t="shared" si="2"/>
        <v/>
      </c>
      <c r="J24" s="140" t="str">
        <f t="shared" si="3"/>
        <v/>
      </c>
      <c r="K24" s="137">
        <f t="shared" si="4"/>
        <v>0</v>
      </c>
      <c r="L24" s="137">
        <f t="shared" si="5"/>
        <v>0</v>
      </c>
      <c r="M24" s="137">
        <f t="shared" si="6"/>
        <v>0</v>
      </c>
      <c r="N24" s="141" t="str">
        <f t="shared" si="0"/>
        <v/>
      </c>
      <c r="O24" s="141" t="str">
        <f t="shared" si="7"/>
        <v/>
      </c>
      <c r="P24" s="20" t="str">
        <f>'1. Your Institution'!$B$7</f>
        <v>Select from list</v>
      </c>
    </row>
    <row r="25" spans="1:21" x14ac:dyDescent="0.3">
      <c r="A25" s="136" t="str">
        <f>IF(ISBLANK('5. Student EFTSL'!A26)=TRUE,"N/A",'5. Student EFTSL'!A26)</f>
        <v>N/A</v>
      </c>
      <c r="B25" s="136" t="str">
        <f>IF(ISBLANK('5. Student EFTSL'!B26)=TRUE,"N/A",'5. Student EFTSL'!B26)</f>
        <v>N/A</v>
      </c>
      <c r="C25" s="136" t="str">
        <f>IF(ISBLANK('5. Student EFTSL'!C26)=TRUE,"",'5. Student EFTSL'!C26)</f>
        <v/>
      </c>
      <c r="D25" s="136" t="str">
        <f>IF(ISBLANK('5. Student EFTSL'!D26)=TRUE,"N/A",'5. Student EFTSL'!D26)</f>
        <v>N/A</v>
      </c>
      <c r="E25" s="137">
        <f>SUMIFS('4a. Staff FTE (FTFFT)'!$P:$P,'4a. Staff FTE (FTFFT)'!$M:$M,$B25,'4a. Staff FTE (FTFFT)'!$N:$N,$C25,'4a. Staff FTE (FTFFT)'!$A:$A,$A25,'4a. Staff FTE (FTFFT)'!$O:$O,$D25,'4a. Staff FTE (FTFFT)'!$L:$L,"Yes")</f>
        <v>0</v>
      </c>
      <c r="F25" s="138">
        <f>SUMIFS('4b. Staff FTE (Casual)'!$N:$N,'4b. Staff FTE (Casual)'!$J:$J,$B25,'4b. Staff FTE (Casual)'!$K:$K,$C25,'4b. Staff FTE (Casual)'!$L:$L,$D25,'4b. Staff FTE (Casual)'!$A:$A,$A25)</f>
        <v>0</v>
      </c>
      <c r="G25" s="113">
        <f t="shared" si="1"/>
        <v>0</v>
      </c>
      <c r="H25" s="139">
        <f>SUMIFS('5. Student EFTSL'!$E:$E,'5. Student EFTSL'!$B:$B,$B25,'5. Student EFTSL'!$C:$C,$C25,'5. Student EFTSL'!$A:$A,$A25,'5. Student EFTSL'!$D:$D,Table2[[#This Row],[Program area of specialisation]])</f>
        <v>0</v>
      </c>
      <c r="I25" s="137" t="str">
        <f t="shared" si="2"/>
        <v/>
      </c>
      <c r="J25" s="140" t="str">
        <f t="shared" si="3"/>
        <v/>
      </c>
      <c r="K25" s="137">
        <f t="shared" si="4"/>
        <v>0</v>
      </c>
      <c r="L25" s="137">
        <f t="shared" si="5"/>
        <v>0</v>
      </c>
      <c r="M25" s="137">
        <f t="shared" si="6"/>
        <v>0</v>
      </c>
      <c r="N25" s="141" t="str">
        <f t="shared" si="0"/>
        <v/>
      </c>
      <c r="O25" s="141" t="str">
        <f t="shared" si="7"/>
        <v/>
      </c>
      <c r="P25" s="20" t="str">
        <f>'1. Your Institution'!$B$7</f>
        <v>Select from list</v>
      </c>
    </row>
    <row r="26" spans="1:21" x14ac:dyDescent="0.3">
      <c r="A26" s="136" t="str">
        <f>IF(ISBLANK('5. Student EFTSL'!A27)=TRUE,"N/A",'5. Student EFTSL'!A27)</f>
        <v>N/A</v>
      </c>
      <c r="B26" s="136" t="str">
        <f>IF(ISBLANK('5. Student EFTSL'!B27)=TRUE,"N/A",'5. Student EFTSL'!B27)</f>
        <v>N/A</v>
      </c>
      <c r="C26" s="136" t="str">
        <f>IF(ISBLANK('5. Student EFTSL'!C27)=TRUE,"",'5. Student EFTSL'!C27)</f>
        <v/>
      </c>
      <c r="D26" s="142" t="str">
        <f>IF(ISBLANK('5. Student EFTSL'!D27)=TRUE,"N/A",'5. Student EFTSL'!D27)</f>
        <v>N/A</v>
      </c>
      <c r="E26" s="137">
        <f>SUMIFS('4a. Staff FTE (FTFFT)'!$P:$P,'4a. Staff FTE (FTFFT)'!$M:$M,$B26,'4a. Staff FTE (FTFFT)'!$N:$N,$C26,'4a. Staff FTE (FTFFT)'!$A:$A,$A26,'4a. Staff FTE (FTFFT)'!$O:$O,$D26,'4a. Staff FTE (FTFFT)'!$L:$L,"Yes")</f>
        <v>0</v>
      </c>
      <c r="F26" s="138">
        <f>SUMIFS('4b. Staff FTE (Casual)'!$N:$N,'4b. Staff FTE (Casual)'!$J:$J,$B26,'4b. Staff FTE (Casual)'!$K:$K,$C26,'4b. Staff FTE (Casual)'!$L:$L,$D26,'4b. Staff FTE (Casual)'!$A:$A,$A26)</f>
        <v>0</v>
      </c>
      <c r="G26" s="113">
        <f t="shared" si="1"/>
        <v>0</v>
      </c>
      <c r="H26" s="139">
        <f>SUMIFS('5. Student EFTSL'!$E:$E,'5. Student EFTSL'!$B:$B,$B26,'5. Student EFTSL'!$C:$C,$C26,'5. Student EFTSL'!$A:$A,$A26,'5. Student EFTSL'!$D:$D,Table2[[#This Row],[Program area of specialisation]])</f>
        <v>0</v>
      </c>
      <c r="I26" s="143" t="str">
        <f t="shared" si="2"/>
        <v/>
      </c>
      <c r="J26" s="140" t="str">
        <f t="shared" si="3"/>
        <v/>
      </c>
      <c r="K26" s="137">
        <f t="shared" si="4"/>
        <v>0</v>
      </c>
      <c r="L26" s="137">
        <f t="shared" si="5"/>
        <v>0</v>
      </c>
      <c r="M26" s="137">
        <f t="shared" si="6"/>
        <v>0</v>
      </c>
      <c r="N26" s="141" t="str">
        <f t="shared" si="0"/>
        <v/>
      </c>
      <c r="O26" s="141" t="str">
        <f t="shared" si="7"/>
        <v/>
      </c>
      <c r="P26" s="20" t="str">
        <f>'1. Your Institution'!$B$7</f>
        <v>Select from list</v>
      </c>
    </row>
    <row r="27" spans="1:21" x14ac:dyDescent="0.3">
      <c r="A27" s="136" t="str">
        <f>IF(ISBLANK('5. Student EFTSL'!A28)=TRUE,"N/A",'5. Student EFTSL'!A28)</f>
        <v>N/A</v>
      </c>
      <c r="B27" s="136" t="str">
        <f>IF(ISBLANK('5. Student EFTSL'!B28)=TRUE,"N/A",'5. Student EFTSL'!B28)</f>
        <v>N/A</v>
      </c>
      <c r="C27" s="136" t="str">
        <f>IF(ISBLANK('5. Student EFTSL'!C28)=TRUE,"",'5. Student EFTSL'!C28)</f>
        <v/>
      </c>
      <c r="D27" s="136" t="str">
        <f>IF(ISBLANK('5. Student EFTSL'!D28)=TRUE,"N/A",'5. Student EFTSL'!D28)</f>
        <v>N/A</v>
      </c>
      <c r="E27" s="137">
        <f>SUMIFS('4a. Staff FTE (FTFFT)'!$P:$P,'4a. Staff FTE (FTFFT)'!$M:$M,$B27,'4a. Staff FTE (FTFFT)'!$N:$N,$C27,'4a. Staff FTE (FTFFT)'!$A:$A,$A27,'4a. Staff FTE (FTFFT)'!$O:$O,$D27,'4a. Staff FTE (FTFFT)'!$L:$L,"Yes")</f>
        <v>0</v>
      </c>
      <c r="F27" s="138">
        <f>SUMIFS('4b. Staff FTE (Casual)'!$N:$N,'4b. Staff FTE (Casual)'!$J:$J,$B27,'4b. Staff FTE (Casual)'!$K:$K,$C27,'4b. Staff FTE (Casual)'!$L:$L,$D27,'4b. Staff FTE (Casual)'!$A:$A,$A27)</f>
        <v>0</v>
      </c>
      <c r="G27" s="113">
        <f t="shared" si="1"/>
        <v>0</v>
      </c>
      <c r="H27" s="139">
        <f>SUMIFS('5. Student EFTSL'!$E:$E,'5. Student EFTSL'!$B:$B,$B27,'5. Student EFTSL'!$C:$C,$C27,'5. Student EFTSL'!$A:$A,$A27,'5. Student EFTSL'!$D:$D,Table2[[#This Row],[Program area of specialisation]])</f>
        <v>0</v>
      </c>
      <c r="I27" s="137" t="str">
        <f t="shared" si="2"/>
        <v/>
      </c>
      <c r="J27" s="140" t="str">
        <f t="shared" si="3"/>
        <v/>
      </c>
      <c r="K27" s="137">
        <f t="shared" si="4"/>
        <v>0</v>
      </c>
      <c r="L27" s="137">
        <f t="shared" si="5"/>
        <v>0</v>
      </c>
      <c r="M27" s="137">
        <f t="shared" si="6"/>
        <v>0</v>
      </c>
      <c r="N27" s="141" t="str">
        <f t="shared" si="0"/>
        <v/>
      </c>
      <c r="O27" s="141" t="str">
        <f t="shared" si="7"/>
        <v/>
      </c>
      <c r="P27" s="20" t="str">
        <f>'1. Your Institution'!$B$7</f>
        <v>Select from list</v>
      </c>
    </row>
    <row r="28" spans="1:21" x14ac:dyDescent="0.3">
      <c r="A28" s="136" t="str">
        <f>IF(ISBLANK('5. Student EFTSL'!A29)=TRUE,"N/A",'5. Student EFTSL'!A29)</f>
        <v>N/A</v>
      </c>
      <c r="B28" s="136" t="str">
        <f>IF(ISBLANK('5. Student EFTSL'!B29)=TRUE,"N/A",'5. Student EFTSL'!B29)</f>
        <v>N/A</v>
      </c>
      <c r="C28" s="136" t="str">
        <f>IF(ISBLANK('5. Student EFTSL'!C29)=TRUE,"",'5. Student EFTSL'!C29)</f>
        <v/>
      </c>
      <c r="D28" s="136" t="str">
        <f>IF(ISBLANK('5. Student EFTSL'!D29)=TRUE,"N/A",'5. Student EFTSL'!D29)</f>
        <v>N/A</v>
      </c>
      <c r="E28" s="137">
        <f>SUMIFS('4a. Staff FTE (FTFFT)'!$P:$P,'4a. Staff FTE (FTFFT)'!$M:$M,$B28,'4a. Staff FTE (FTFFT)'!$N:$N,$C28,'4a. Staff FTE (FTFFT)'!$A:$A,$A28,'4a. Staff FTE (FTFFT)'!$O:$O,$D28,'4a. Staff FTE (FTFFT)'!$L:$L,"Yes")</f>
        <v>0</v>
      </c>
      <c r="F28" s="138">
        <f>SUMIFS('4b. Staff FTE (Casual)'!$N:$N,'4b. Staff FTE (Casual)'!$J:$J,$B28,'4b. Staff FTE (Casual)'!$K:$K,$C28,'4b. Staff FTE (Casual)'!$L:$L,$D28,'4b. Staff FTE (Casual)'!$A:$A,$A28)</f>
        <v>0</v>
      </c>
      <c r="G28" s="113">
        <f t="shared" si="1"/>
        <v>0</v>
      </c>
      <c r="H28" s="139">
        <f>SUMIFS('5. Student EFTSL'!$E:$E,'5. Student EFTSL'!$B:$B,$B28,'5. Student EFTSL'!$C:$C,$C28,'5. Student EFTSL'!$A:$A,$A28,'5. Student EFTSL'!$D:$D,Table2[[#This Row],[Program area of specialisation]])</f>
        <v>0</v>
      </c>
      <c r="I28" s="137" t="str">
        <f t="shared" si="2"/>
        <v/>
      </c>
      <c r="J28" s="140" t="str">
        <f t="shared" si="3"/>
        <v/>
      </c>
      <c r="K28" s="137">
        <f t="shared" si="4"/>
        <v>0</v>
      </c>
      <c r="L28" s="137">
        <f t="shared" si="5"/>
        <v>0</v>
      </c>
      <c r="M28" s="137">
        <f t="shared" si="6"/>
        <v>0</v>
      </c>
      <c r="N28" s="141" t="str">
        <f t="shared" si="0"/>
        <v/>
      </c>
      <c r="O28" s="141" t="str">
        <f t="shared" si="7"/>
        <v/>
      </c>
      <c r="P28" s="20" t="str">
        <f>'1. Your Institution'!$B$7</f>
        <v>Select from list</v>
      </c>
    </row>
    <row r="29" spans="1:21" x14ac:dyDescent="0.3">
      <c r="A29" s="136" t="str">
        <f>IF(ISBLANK('5. Student EFTSL'!A30)=TRUE,"N/A",'5. Student EFTSL'!A30)</f>
        <v>N/A</v>
      </c>
      <c r="B29" s="136" t="str">
        <f>IF(ISBLANK('5. Student EFTSL'!B30)=TRUE,"N/A",'5. Student EFTSL'!B30)</f>
        <v>N/A</v>
      </c>
      <c r="C29" s="136" t="str">
        <f>IF(ISBLANK('5. Student EFTSL'!C30)=TRUE,"",'5. Student EFTSL'!C30)</f>
        <v/>
      </c>
      <c r="D29" s="136" t="str">
        <f>IF(ISBLANK('5. Student EFTSL'!D30)=TRUE,"N/A",'5. Student EFTSL'!D30)</f>
        <v>N/A</v>
      </c>
      <c r="E29" s="137">
        <f>SUMIFS('4a. Staff FTE (FTFFT)'!$P:$P,'4a. Staff FTE (FTFFT)'!$M:$M,$B29,'4a. Staff FTE (FTFFT)'!$N:$N,$C29,'4a. Staff FTE (FTFFT)'!$A:$A,$A29,'4a. Staff FTE (FTFFT)'!$O:$O,$D29,'4a. Staff FTE (FTFFT)'!$L:$L,"Yes")</f>
        <v>0</v>
      </c>
      <c r="F29" s="138">
        <f>SUMIFS('4b. Staff FTE (Casual)'!$N:$N,'4b. Staff FTE (Casual)'!$J:$J,$B29,'4b. Staff FTE (Casual)'!$K:$K,$C29,'4b. Staff FTE (Casual)'!$L:$L,$D29,'4b. Staff FTE (Casual)'!$A:$A,$A29)</f>
        <v>0</v>
      </c>
      <c r="G29" s="113">
        <f t="shared" si="1"/>
        <v>0</v>
      </c>
      <c r="H29" s="139">
        <f>SUMIFS('5. Student EFTSL'!$E:$E,'5. Student EFTSL'!$B:$B,$B29,'5. Student EFTSL'!$C:$C,$C29,'5. Student EFTSL'!$A:$A,$A29,'5. Student EFTSL'!$D:$D,Table2[[#This Row],[Program area of specialisation]])</f>
        <v>0</v>
      </c>
      <c r="I29" s="137" t="str">
        <f t="shared" si="2"/>
        <v/>
      </c>
      <c r="J29" s="140" t="str">
        <f t="shared" si="3"/>
        <v/>
      </c>
      <c r="K29" s="137">
        <f t="shared" si="4"/>
        <v>0</v>
      </c>
      <c r="L29" s="137">
        <f t="shared" si="5"/>
        <v>0</v>
      </c>
      <c r="M29" s="137">
        <f t="shared" si="6"/>
        <v>0</v>
      </c>
      <c r="N29" s="141" t="str">
        <f t="shared" si="0"/>
        <v/>
      </c>
      <c r="O29" s="141" t="str">
        <f t="shared" si="7"/>
        <v/>
      </c>
      <c r="P29" s="20" t="str">
        <f>'1. Your Institution'!$B$7</f>
        <v>Select from list</v>
      </c>
    </row>
  </sheetData>
  <mergeCells count="3">
    <mergeCell ref="N3:O3"/>
    <mergeCell ref="S14:U15"/>
    <mergeCell ref="S4:U4"/>
  </mergeCells>
  <phoneticPr fontId="27" type="noConversion"/>
  <conditionalFormatting sqref="N5:P29">
    <cfRule type="containsText" dxfId="2" priority="3" operator="containsText" text="Please check">
      <formula>NOT(ISERROR(SEARCH("Please check",N5)))</formula>
    </cfRule>
  </conditionalFormatting>
  <conditionalFormatting sqref="U6:U8">
    <cfRule type="expression" dxfId="1" priority="2">
      <formula>T6&lt;&gt;0</formula>
    </cfRule>
    <cfRule type="containsText" dxfId="0" priority="1" operator="containsText" text="okay">
      <formula>NOT(ISERROR(SEARCH("okay",U6)))</formula>
    </cfRule>
  </conditionalFormatting>
  <hyperlinks>
    <hyperlink ref="S16" r:id="rId1" xr:uid="{C752806B-D8CF-4A92-9E9E-F1790DE85151}"/>
  </hyperlinks>
  <pageMargins left="0.7" right="0.7" top="0.75" bottom="0.75" header="0.3" footer="0.3"/>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1. Your Institution</vt:lpstr>
      <vt:lpstr>2a. Staff Data (FTFFT)</vt:lpstr>
      <vt:lpstr>2b. Staff Data (Casual)</vt:lpstr>
      <vt:lpstr>3. Campuses (Optional)</vt:lpstr>
      <vt:lpstr>4a. Staff FTE (FTFFT)</vt:lpstr>
      <vt:lpstr>4b. Staff FTE (Casual)</vt:lpstr>
      <vt:lpstr>5. Student EFTSL</vt:lpstr>
      <vt:lpstr>6. SSR Calculation</vt:lpstr>
      <vt:lpstr>Resources --&gt;</vt:lpstr>
      <vt:lpstr>Data Definitions</vt:lpstr>
      <vt:lpstr>Converting hours to FTE</vt:lpstr>
      <vt:lpstr>Drop down list</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Monahan, Rebecca</dc:creator>
  <cp:lastModifiedBy>Anna To</cp:lastModifiedBy>
  <dcterms:created xsi:type="dcterms:W3CDTF">2018-07-26T04:10:20Z</dcterms:created>
  <dcterms:modified xsi:type="dcterms:W3CDTF">2025-06-17T23:09:20Z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2022-06-15T04:23:41Z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ae4c35bb-b7fb-4651-9176-6ed67b02fe50</vt:lpwstr>
  </property>
  <property fmtid="{D5CDD505-2E9C-101B-9397-08002B2CF9AE}" pid="8" name="MSIP_Label_79d889eb-932f-4752-8739-64d25806ef64_ContentBits">
    <vt:lpwstr>0</vt:lpwstr>
  </property>
</Properties>
</file>